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GV IBRE\Observatório da Produtividade\Para Upload\2023 05 15\"/>
    </mc:Choice>
  </mc:AlternateContent>
  <bookViews>
    <workbookView xWindow="-105" yWindow="-105" windowWidth="19425" windowHeight="10425" firstSheet="2" activeTab="2"/>
  </bookViews>
  <sheets>
    <sheet name="dados_com_formula (2)" sheetId="15" state="hidden" r:id="rId1"/>
    <sheet name="dados_com_formula (3)" sheetId="16" state="hidden" r:id="rId2"/>
    <sheet name="Metodologia" sheetId="18" r:id="rId3"/>
    <sheet name="dados_valores" sheetId="11" r:id="rId4"/>
    <sheet name="Nota" sheetId="17" r:id="rId5"/>
  </sheets>
  <definedNames>
    <definedName name="_xlnm._FilterDatabase" localSheetId="3" hidden="1">dados_valores!$A$1:$P$1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79" i="16" l="1"/>
  <c r="AO79" i="16"/>
  <c r="BD79" i="16" s="1"/>
  <c r="AJ79" i="16"/>
  <c r="AH79" i="16"/>
  <c r="W79" i="16"/>
  <c r="S79" i="16"/>
  <c r="R79" i="16"/>
  <c r="AW79" i="16" s="1"/>
  <c r="BW79" i="16" s="1"/>
  <c r="M79" i="16"/>
  <c r="Y79" i="16" s="1"/>
  <c r="I79" i="16"/>
  <c r="AY78" i="16"/>
  <c r="AT78" i="16"/>
  <c r="AO78" i="16"/>
  <c r="AQ78" i="16" s="1"/>
  <c r="AJ78" i="16"/>
  <c r="AH78" i="16"/>
  <c r="Y78" i="16"/>
  <c r="V78" i="16"/>
  <c r="S78" i="16"/>
  <c r="R78" i="16"/>
  <c r="BC78" i="16" s="1"/>
  <c r="BA78" i="16" s="1"/>
  <c r="M78" i="16"/>
  <c r="BF78" i="16" s="1"/>
  <c r="J78" i="16"/>
  <c r="I78" i="16"/>
  <c r="AV78" i="16" s="1"/>
  <c r="BI78" i="16" s="1"/>
  <c r="BD77" i="16"/>
  <c r="BA77" i="16"/>
  <c r="AV77" i="16"/>
  <c r="AQ77" i="16"/>
  <c r="AO77" i="16"/>
  <c r="AJ77" i="16"/>
  <c r="AH77" i="16"/>
  <c r="S77" i="16"/>
  <c r="R77" i="16"/>
  <c r="BC77" i="16" s="1"/>
  <c r="M77" i="16"/>
  <c r="J77" i="16"/>
  <c r="W77" i="16" s="1"/>
  <c r="I77" i="16"/>
  <c r="K77" i="16" s="1"/>
  <c r="BF76" i="16"/>
  <c r="AO76" i="16"/>
  <c r="AQ76" i="16" s="1"/>
  <c r="AJ76" i="16"/>
  <c r="AH76" i="16"/>
  <c r="Y76" i="16"/>
  <c r="BY76" i="16" s="1"/>
  <c r="CD76" i="16" s="1"/>
  <c r="W76" i="16"/>
  <c r="S76" i="16"/>
  <c r="R76" i="16"/>
  <c r="AW76" i="16" s="1"/>
  <c r="BW76" i="16" s="1"/>
  <c r="M76" i="16"/>
  <c r="AY76" i="16" s="1"/>
  <c r="J76" i="16"/>
  <c r="I76" i="16"/>
  <c r="BC76" i="16" s="1"/>
  <c r="BF75" i="16"/>
  <c r="AY75" i="16"/>
  <c r="AW75" i="16"/>
  <c r="BW75" i="16" s="1"/>
  <c r="AO75" i="16"/>
  <c r="AQ75" i="16" s="1"/>
  <c r="AJ75" i="16"/>
  <c r="AH75" i="16"/>
  <c r="Y75" i="16"/>
  <c r="W75" i="16"/>
  <c r="S75" i="16"/>
  <c r="R75" i="16"/>
  <c r="M75" i="16"/>
  <c r="J75" i="16"/>
  <c r="I75" i="16"/>
  <c r="BH74" i="16"/>
  <c r="BL74" i="16" s="1"/>
  <c r="AZ74" i="16"/>
  <c r="BU74" i="16" s="1"/>
  <c r="AY74" i="16"/>
  <c r="BI74" i="16" s="1"/>
  <c r="AV74" i="16"/>
  <c r="AT74" i="16"/>
  <c r="BT74" i="16" s="1"/>
  <c r="AO74" i="16"/>
  <c r="AQ74" i="16" s="1"/>
  <c r="AJ74" i="16"/>
  <c r="AH74" i="16"/>
  <c r="Y74" i="16"/>
  <c r="S74" i="16"/>
  <c r="R74" i="16"/>
  <c r="M74" i="16"/>
  <c r="BF74" i="16" s="1"/>
  <c r="J74" i="16"/>
  <c r="I74" i="16"/>
  <c r="V74" i="16" s="1"/>
  <c r="CK73" i="16"/>
  <c r="BC73" i="16"/>
  <c r="AW73" i="16"/>
  <c r="BW73" i="16" s="1"/>
  <c r="AO73" i="16"/>
  <c r="AQ73" i="16" s="1"/>
  <c r="AJ73" i="16"/>
  <c r="AH73" i="16"/>
  <c r="Y73" i="16"/>
  <c r="BY73" i="16" s="1"/>
  <c r="CD73" i="16" s="1"/>
  <c r="V73" i="16"/>
  <c r="S73" i="16"/>
  <c r="R73" i="16"/>
  <c r="M73" i="16"/>
  <c r="BF73" i="16" s="1"/>
  <c r="J73" i="16"/>
  <c r="K73" i="16" s="1"/>
  <c r="AX73" i="16" s="1"/>
  <c r="I73" i="16"/>
  <c r="CK72" i="16"/>
  <c r="BM72" i="16"/>
  <c r="BF72" i="16"/>
  <c r="AY72" i="16"/>
  <c r="AX72" i="16"/>
  <c r="BJ72" i="16" s="1"/>
  <c r="BK72" i="16" s="1"/>
  <c r="AW72" i="16"/>
  <c r="BW72" i="16" s="1"/>
  <c r="AO72" i="16"/>
  <c r="AQ72" i="16" s="1"/>
  <c r="BE72" i="16" s="1"/>
  <c r="BP72" i="16" s="1"/>
  <c r="AJ72" i="16"/>
  <c r="AH72" i="16"/>
  <c r="Y72" i="16"/>
  <c r="W72" i="16"/>
  <c r="AB72" i="16" s="1"/>
  <c r="V72" i="16"/>
  <c r="S72" i="16"/>
  <c r="R72" i="16"/>
  <c r="M72" i="16"/>
  <c r="K72" i="16"/>
  <c r="N72" i="16" s="1"/>
  <c r="J72" i="16"/>
  <c r="I72" i="16"/>
  <c r="CK71" i="16"/>
  <c r="AQ71" i="16"/>
  <c r="AO71" i="16"/>
  <c r="AJ71" i="16"/>
  <c r="AH71" i="16"/>
  <c r="W71" i="16"/>
  <c r="V71" i="16"/>
  <c r="X71" i="16" s="1"/>
  <c r="S71" i="16"/>
  <c r="R71" i="16"/>
  <c r="AW71" i="16" s="1"/>
  <c r="BW71" i="16" s="1"/>
  <c r="M71" i="16"/>
  <c r="K71" i="16"/>
  <c r="J71" i="16"/>
  <c r="BD71" i="16" s="1"/>
  <c r="I71" i="16"/>
  <c r="CK70" i="16"/>
  <c r="BD70" i="16"/>
  <c r="AO70" i="16"/>
  <c r="AQ70" i="16" s="1"/>
  <c r="AJ70" i="16"/>
  <c r="AH70" i="16"/>
  <c r="Y70" i="16"/>
  <c r="BY70" i="16" s="1"/>
  <c r="CD70" i="16" s="1"/>
  <c r="W70" i="16"/>
  <c r="AB70" i="16" s="1"/>
  <c r="V70" i="16"/>
  <c r="S70" i="16"/>
  <c r="R70" i="16"/>
  <c r="M70" i="16"/>
  <c r="J70" i="16"/>
  <c r="I70" i="16"/>
  <c r="K70" i="16" s="1"/>
  <c r="N70" i="16" s="1"/>
  <c r="CK69" i="16"/>
  <c r="AY69" i="16"/>
  <c r="AO69" i="16"/>
  <c r="AQ69" i="16" s="1"/>
  <c r="AJ69" i="16"/>
  <c r="AH69" i="16"/>
  <c r="W69" i="16"/>
  <c r="S69" i="16"/>
  <c r="R69" i="16"/>
  <c r="M69" i="16"/>
  <c r="BF69" i="16" s="1"/>
  <c r="J69" i="16"/>
  <c r="I69" i="16"/>
  <c r="CK68" i="16"/>
  <c r="BC68" i="16"/>
  <c r="AQ68" i="16"/>
  <c r="AO68" i="16"/>
  <c r="AJ68" i="16"/>
  <c r="AH68" i="16"/>
  <c r="W68" i="16"/>
  <c r="S68" i="16"/>
  <c r="R68" i="16"/>
  <c r="BD68" i="16" s="1"/>
  <c r="M68" i="16"/>
  <c r="J68" i="16"/>
  <c r="I68" i="16"/>
  <c r="CK67" i="16"/>
  <c r="BF67" i="16"/>
  <c r="AV67" i="16"/>
  <c r="AT67" i="16" s="1"/>
  <c r="AQ67" i="16"/>
  <c r="AO67" i="16"/>
  <c r="AJ67" i="16"/>
  <c r="AH67" i="16"/>
  <c r="S67" i="16"/>
  <c r="R67" i="16"/>
  <c r="M67" i="16"/>
  <c r="J67" i="16"/>
  <c r="I67" i="16"/>
  <c r="V67" i="16" s="1"/>
  <c r="CK66" i="16"/>
  <c r="BY66" i="16"/>
  <c r="CD66" i="16" s="1"/>
  <c r="BF66" i="16"/>
  <c r="BD66" i="16"/>
  <c r="AY66" i="16"/>
  <c r="AV66" i="16"/>
  <c r="AQ66" i="16"/>
  <c r="AO66" i="16"/>
  <c r="AJ66" i="16"/>
  <c r="AH66" i="16"/>
  <c r="V66" i="16"/>
  <c r="S66" i="16"/>
  <c r="R66" i="16"/>
  <c r="M66" i="16"/>
  <c r="Y66" i="16" s="1"/>
  <c r="AC66" i="16" s="1"/>
  <c r="J66" i="16"/>
  <c r="W66" i="16" s="1"/>
  <c r="I66" i="16"/>
  <c r="BC66" i="16" s="1"/>
  <c r="CK65" i="16"/>
  <c r="AY65" i="16"/>
  <c r="AO65" i="16"/>
  <c r="AQ65" i="16" s="1"/>
  <c r="AJ65" i="16"/>
  <c r="AH65" i="16"/>
  <c r="Y65" i="16"/>
  <c r="S65" i="16"/>
  <c r="R65" i="16"/>
  <c r="M65" i="16"/>
  <c r="BF65" i="16" s="1"/>
  <c r="J65" i="16"/>
  <c r="I65" i="16"/>
  <c r="V65" i="16" s="1"/>
  <c r="CK64" i="16"/>
  <c r="BC64" i="16"/>
  <c r="AQ64" i="16"/>
  <c r="AO64" i="16"/>
  <c r="AJ64" i="16"/>
  <c r="AH64" i="16"/>
  <c r="V64" i="16"/>
  <c r="S64" i="16"/>
  <c r="R64" i="16"/>
  <c r="M64" i="16"/>
  <c r="Y64" i="16" s="1"/>
  <c r="J64" i="16"/>
  <c r="K64" i="16" s="1"/>
  <c r="I64" i="16"/>
  <c r="CK63" i="16"/>
  <c r="BP63" i="16"/>
  <c r="BF63" i="16"/>
  <c r="BE63" i="16"/>
  <c r="AY63" i="16"/>
  <c r="AX63" i="16"/>
  <c r="BJ63" i="16" s="1"/>
  <c r="AW63" i="16"/>
  <c r="BW63" i="16" s="1"/>
  <c r="AO63" i="16"/>
  <c r="AQ63" i="16" s="1"/>
  <c r="AJ63" i="16"/>
  <c r="AH63" i="16"/>
  <c r="Y63" i="16"/>
  <c r="W63" i="16"/>
  <c r="AB63" i="16" s="1"/>
  <c r="V63" i="16"/>
  <c r="S63" i="16"/>
  <c r="R63" i="16"/>
  <c r="M63" i="16"/>
  <c r="K63" i="16"/>
  <c r="N63" i="16" s="1"/>
  <c r="J63" i="16"/>
  <c r="BD63" i="16" s="1"/>
  <c r="I63" i="16"/>
  <c r="CK62" i="16"/>
  <c r="AQ62" i="16"/>
  <c r="AO62" i="16"/>
  <c r="AJ62" i="16"/>
  <c r="AH62" i="16"/>
  <c r="S62" i="16"/>
  <c r="R62" i="16"/>
  <c r="CK61" i="16"/>
  <c r="AQ61" i="16"/>
  <c r="AO61" i="16"/>
  <c r="AJ61" i="16"/>
  <c r="AH61" i="16"/>
  <c r="S61" i="16"/>
  <c r="R61" i="16"/>
  <c r="CK60" i="16"/>
  <c r="AQ60" i="16"/>
  <c r="AO60" i="16"/>
  <c r="AJ60" i="16"/>
  <c r="AH60" i="16"/>
  <c r="S60" i="16"/>
  <c r="R60" i="16"/>
  <c r="CK59" i="16"/>
  <c r="AO59" i="16"/>
  <c r="AQ59" i="16" s="1"/>
  <c r="AJ59" i="16"/>
  <c r="AH59" i="16"/>
  <c r="S59" i="16"/>
  <c r="R59" i="16"/>
  <c r="CK58" i="16"/>
  <c r="AQ58" i="16"/>
  <c r="AO58" i="16"/>
  <c r="AJ58" i="16"/>
  <c r="AH58" i="16"/>
  <c r="S58" i="16"/>
  <c r="R58" i="16"/>
  <c r="CK57" i="16"/>
  <c r="AO57" i="16"/>
  <c r="AQ57" i="16" s="1"/>
  <c r="AJ57" i="16"/>
  <c r="AH57" i="16"/>
  <c r="S57" i="16"/>
  <c r="R57" i="16"/>
  <c r="CK56" i="16"/>
  <c r="AO56" i="16"/>
  <c r="AQ56" i="16" s="1"/>
  <c r="AJ56" i="16"/>
  <c r="AH56" i="16"/>
  <c r="S56" i="16"/>
  <c r="R56" i="16"/>
  <c r="CK55" i="16"/>
  <c r="AV55" i="16"/>
  <c r="AO55" i="16"/>
  <c r="AQ55" i="16" s="1"/>
  <c r="AJ55" i="16"/>
  <c r="AH55" i="16"/>
  <c r="S55" i="16"/>
  <c r="R55" i="16"/>
  <c r="BF55" i="16" s="1"/>
  <c r="M55" i="16"/>
  <c r="AY55" i="16" s="1"/>
  <c r="J55" i="16"/>
  <c r="AW55" i="16" s="1"/>
  <c r="BW55" i="16" s="1"/>
  <c r="I55" i="16"/>
  <c r="K55" i="16" s="1"/>
  <c r="AX55" i="16" s="1"/>
  <c r="CK54" i="16"/>
  <c r="BF54" i="16"/>
  <c r="AY54" i="16"/>
  <c r="AQ54" i="16"/>
  <c r="AO54" i="16"/>
  <c r="AJ54" i="16"/>
  <c r="AH54" i="16"/>
  <c r="W54" i="16"/>
  <c r="S54" i="16"/>
  <c r="R54" i="16"/>
  <c r="M54" i="16"/>
  <c r="J54" i="16"/>
  <c r="I54" i="16"/>
  <c r="CK53" i="16"/>
  <c r="BT53" i="16"/>
  <c r="BD53" i="16"/>
  <c r="AV53" i="16"/>
  <c r="AT53" i="16"/>
  <c r="AQ53" i="16"/>
  <c r="AO53" i="16"/>
  <c r="AJ53" i="16"/>
  <c r="AH53" i="16"/>
  <c r="W53" i="16"/>
  <c r="S53" i="16"/>
  <c r="R53" i="16"/>
  <c r="M53" i="16"/>
  <c r="J53" i="16"/>
  <c r="AW53" i="16" s="1"/>
  <c r="BW53" i="16" s="1"/>
  <c r="I53" i="16"/>
  <c r="K53" i="16" s="1"/>
  <c r="N53" i="16" s="1"/>
  <c r="CK52" i="16"/>
  <c r="BG52" i="16"/>
  <c r="BD52" i="16"/>
  <c r="BA52" i="16"/>
  <c r="AV52" i="16"/>
  <c r="AQ52" i="16"/>
  <c r="AO52" i="16"/>
  <c r="AJ52" i="16"/>
  <c r="AH52" i="16"/>
  <c r="V52" i="16"/>
  <c r="S52" i="16"/>
  <c r="R52" i="16"/>
  <c r="M52" i="16"/>
  <c r="J52" i="16"/>
  <c r="I52" i="16"/>
  <c r="BC52" i="16" s="1"/>
  <c r="CK51" i="16"/>
  <c r="BF51" i="16"/>
  <c r="AY51" i="16"/>
  <c r="AQ51" i="16"/>
  <c r="AO51" i="16"/>
  <c r="AJ51" i="16"/>
  <c r="AH51" i="16"/>
  <c r="W51" i="16"/>
  <c r="S51" i="16"/>
  <c r="R51" i="16"/>
  <c r="M51" i="16"/>
  <c r="Y51" i="16" s="1"/>
  <c r="J51" i="16"/>
  <c r="I51" i="16"/>
  <c r="CK50" i="16"/>
  <c r="BD50" i="16"/>
  <c r="AV50" i="16"/>
  <c r="AT50" i="16" s="1"/>
  <c r="AQ50" i="16"/>
  <c r="AO50" i="16"/>
  <c r="AJ50" i="16"/>
  <c r="AH50" i="16"/>
  <c r="W50" i="16"/>
  <c r="S50" i="16"/>
  <c r="R50" i="16"/>
  <c r="AW50" i="16" s="1"/>
  <c r="BW50" i="16" s="1"/>
  <c r="M50" i="16"/>
  <c r="J50" i="16"/>
  <c r="I50" i="16"/>
  <c r="K50" i="16" s="1"/>
  <c r="CK49" i="16"/>
  <c r="AY49" i="16"/>
  <c r="AW49" i="16"/>
  <c r="BW49" i="16" s="1"/>
  <c r="AV49" i="16"/>
  <c r="AQ49" i="16"/>
  <c r="AO49" i="16"/>
  <c r="AJ49" i="16"/>
  <c r="AH49" i="16"/>
  <c r="V49" i="16"/>
  <c r="S49" i="16"/>
  <c r="R49" i="16"/>
  <c r="M49" i="16"/>
  <c r="Y49" i="16" s="1"/>
  <c r="BY49" i="16" s="1"/>
  <c r="CD49" i="16" s="1"/>
  <c r="J49" i="16"/>
  <c r="I49" i="16"/>
  <c r="BC49" i="16" s="1"/>
  <c r="BA49" i="16" s="1"/>
  <c r="CK48" i="16"/>
  <c r="AY48" i="16"/>
  <c r="AO48" i="16"/>
  <c r="AQ48" i="16" s="1"/>
  <c r="AJ48" i="16"/>
  <c r="AH48" i="16"/>
  <c r="Y48" i="16"/>
  <c r="S48" i="16"/>
  <c r="R48" i="16"/>
  <c r="M48" i="16"/>
  <c r="BF48" i="16" s="1"/>
  <c r="K48" i="16"/>
  <c r="J48" i="16"/>
  <c r="I48" i="16"/>
  <c r="V48" i="16" s="1"/>
  <c r="CK47" i="16"/>
  <c r="BE47" i="16"/>
  <c r="BC47" i="16"/>
  <c r="AW47" i="16"/>
  <c r="BW47" i="16" s="1"/>
  <c r="AO47" i="16"/>
  <c r="AQ47" i="16" s="1"/>
  <c r="AJ47" i="16"/>
  <c r="AH47" i="16"/>
  <c r="V47" i="16"/>
  <c r="S47" i="16"/>
  <c r="R47" i="16"/>
  <c r="M47" i="16"/>
  <c r="Y47" i="16" s="1"/>
  <c r="AB47" i="16" s="1"/>
  <c r="J47" i="16"/>
  <c r="W47" i="16" s="1"/>
  <c r="I47" i="16"/>
  <c r="K47" i="16" s="1"/>
  <c r="CK46" i="16"/>
  <c r="BF46" i="16"/>
  <c r="AW46" i="16"/>
  <c r="BW46" i="16" s="1"/>
  <c r="AO46" i="16"/>
  <c r="AQ46" i="16" s="1"/>
  <c r="AJ46" i="16"/>
  <c r="AH46" i="16"/>
  <c r="Y46" i="16"/>
  <c r="W46" i="16"/>
  <c r="V46" i="16"/>
  <c r="S46" i="16"/>
  <c r="R46" i="16"/>
  <c r="M46" i="16"/>
  <c r="AY46" i="16" s="1"/>
  <c r="J46" i="16"/>
  <c r="I46" i="16"/>
  <c r="CK45" i="16"/>
  <c r="BC45" i="16"/>
  <c r="BA45" i="16"/>
  <c r="AO45" i="16"/>
  <c r="AQ45" i="16" s="1"/>
  <c r="AJ45" i="16"/>
  <c r="AH45" i="16"/>
  <c r="Y45" i="16"/>
  <c r="W45" i="16"/>
  <c r="S45" i="16"/>
  <c r="R45" i="16"/>
  <c r="M45" i="16"/>
  <c r="K45" i="16"/>
  <c r="J45" i="16"/>
  <c r="AW45" i="16" s="1"/>
  <c r="BW45" i="16" s="1"/>
  <c r="I45" i="16"/>
  <c r="V45" i="16" s="1"/>
  <c r="CK44" i="16"/>
  <c r="AQ44" i="16"/>
  <c r="AO44" i="16"/>
  <c r="AJ44" i="16"/>
  <c r="AH44" i="16"/>
  <c r="W44" i="16"/>
  <c r="S44" i="16"/>
  <c r="R44" i="16"/>
  <c r="M44" i="16"/>
  <c r="Y44" i="16" s="1"/>
  <c r="BY44" i="16" s="1"/>
  <c r="CD44" i="16" s="1"/>
  <c r="J44" i="16"/>
  <c r="I44" i="16"/>
  <c r="CK43" i="16"/>
  <c r="BY43" i="16"/>
  <c r="CD43" i="16" s="1"/>
  <c r="BF43" i="16"/>
  <c r="AQ43" i="16"/>
  <c r="AO43" i="16"/>
  <c r="AJ43" i="16"/>
  <c r="AH43" i="16"/>
  <c r="S43" i="16"/>
  <c r="R43" i="16"/>
  <c r="M43" i="16"/>
  <c r="Y43" i="16" s="1"/>
  <c r="J43" i="16"/>
  <c r="I43" i="16"/>
  <c r="CK42" i="16"/>
  <c r="AO42" i="16"/>
  <c r="AQ42" i="16" s="1"/>
  <c r="AJ42" i="16"/>
  <c r="AH42" i="16"/>
  <c r="Y42" i="16"/>
  <c r="BY42" i="16" s="1"/>
  <c r="CD42" i="16" s="1"/>
  <c r="V42" i="16"/>
  <c r="S42" i="16"/>
  <c r="R42" i="16"/>
  <c r="BD42" i="16" s="1"/>
  <c r="N42" i="16"/>
  <c r="M42" i="16"/>
  <c r="J42" i="16"/>
  <c r="W42" i="16" s="1"/>
  <c r="AB42" i="16" s="1"/>
  <c r="I42" i="16"/>
  <c r="K42" i="16" s="1"/>
  <c r="CK41" i="16"/>
  <c r="AR41" i="16"/>
  <c r="AQ41" i="16"/>
  <c r="AO41" i="16"/>
  <c r="AJ41" i="16"/>
  <c r="AH41" i="16"/>
  <c r="S41" i="16"/>
  <c r="R41" i="16"/>
  <c r="M41" i="16"/>
  <c r="J41" i="16"/>
  <c r="BD41" i="16" s="1"/>
  <c r="I41" i="16"/>
  <c r="CK40" i="16"/>
  <c r="BY40" i="16"/>
  <c r="CD40" i="16" s="1"/>
  <c r="BD40" i="16"/>
  <c r="AV40" i="16"/>
  <c r="AR40" i="16"/>
  <c r="BF40" i="16" s="1"/>
  <c r="AO40" i="16"/>
  <c r="AQ40" i="16" s="1"/>
  <c r="AJ40" i="16"/>
  <c r="AH40" i="16"/>
  <c r="Y40" i="16"/>
  <c r="V40" i="16"/>
  <c r="S40" i="16"/>
  <c r="R40" i="16"/>
  <c r="M40" i="16"/>
  <c r="J40" i="16"/>
  <c r="AW40" i="16" s="1"/>
  <c r="BW40" i="16" s="1"/>
  <c r="I40" i="16"/>
  <c r="K40" i="16" s="1"/>
  <c r="CK39" i="16"/>
  <c r="AR39" i="16"/>
  <c r="AQ39" i="16"/>
  <c r="AO39" i="16"/>
  <c r="AJ39" i="16"/>
  <c r="AH39" i="16"/>
  <c r="S39" i="16"/>
  <c r="R39" i="16"/>
  <c r="M39" i="16"/>
  <c r="BF39" i="16" s="1"/>
  <c r="F39" i="16"/>
  <c r="U39" i="16" s="1"/>
  <c r="E39" i="16"/>
  <c r="CK38" i="16"/>
  <c r="BY38" i="16"/>
  <c r="CD38" i="16" s="1"/>
  <c r="BB38" i="16"/>
  <c r="AT38" i="16"/>
  <c r="BT38" i="16" s="1"/>
  <c r="AR38" i="16"/>
  <c r="AO38" i="16"/>
  <c r="AQ38" i="16" s="1"/>
  <c r="AJ38" i="16"/>
  <c r="AH38" i="16"/>
  <c r="AA38" i="16"/>
  <c r="Y38" i="16"/>
  <c r="T38" i="16"/>
  <c r="S38" i="16"/>
  <c r="R38" i="16"/>
  <c r="BA38" i="16" s="1"/>
  <c r="M38" i="16"/>
  <c r="F38" i="16"/>
  <c r="U38" i="16" s="1"/>
  <c r="AB38" i="16" s="1"/>
  <c r="E38" i="16"/>
  <c r="K38" i="16" s="1"/>
  <c r="N38" i="16" s="1"/>
  <c r="CK37" i="16"/>
  <c r="BF37" i="16"/>
  <c r="AR37" i="16"/>
  <c r="AQ37" i="16"/>
  <c r="AO37" i="16"/>
  <c r="AJ37" i="16"/>
  <c r="AH37" i="16"/>
  <c r="U37" i="16"/>
  <c r="S37" i="16"/>
  <c r="R37" i="16"/>
  <c r="M37" i="16"/>
  <c r="F37" i="16"/>
  <c r="E37" i="16"/>
  <c r="CK36" i="16"/>
  <c r="BY36" i="16"/>
  <c r="CD36" i="16" s="1"/>
  <c r="AR36" i="16"/>
  <c r="AO36" i="16"/>
  <c r="AQ36" i="16" s="1"/>
  <c r="AJ36" i="16"/>
  <c r="AH36" i="16"/>
  <c r="Y36" i="16"/>
  <c r="T36" i="16"/>
  <c r="S36" i="16"/>
  <c r="R36" i="16"/>
  <c r="N36" i="16"/>
  <c r="M36" i="16"/>
  <c r="F36" i="16"/>
  <c r="U36" i="16" s="1"/>
  <c r="AB36" i="16" s="1"/>
  <c r="E36" i="16"/>
  <c r="K36" i="16" s="1"/>
  <c r="CK35" i="16"/>
  <c r="BF35" i="16"/>
  <c r="AR35" i="16"/>
  <c r="AO35" i="16"/>
  <c r="AQ35" i="16" s="1"/>
  <c r="AJ35" i="16"/>
  <c r="AH35" i="16"/>
  <c r="S35" i="16"/>
  <c r="R35" i="16"/>
  <c r="AY35" i="16" s="1"/>
  <c r="M35" i="16"/>
  <c r="Y35" i="16" s="1"/>
  <c r="BY35" i="16" s="1"/>
  <c r="CD35" i="16" s="1"/>
  <c r="K35" i="16"/>
  <c r="N35" i="16" s="1"/>
  <c r="F35" i="16"/>
  <c r="U35" i="16" s="1"/>
  <c r="E35" i="16"/>
  <c r="CK34" i="16"/>
  <c r="BY34" i="16"/>
  <c r="CD34" i="16" s="1"/>
  <c r="BB34" i="16"/>
  <c r="AR34" i="16"/>
  <c r="BF34" i="16" s="1"/>
  <c r="AO34" i="16"/>
  <c r="AQ34" i="16" s="1"/>
  <c r="AJ34" i="16"/>
  <c r="AX34" i="16" s="1"/>
  <c r="BJ34" i="16" s="1"/>
  <c r="AH34" i="16"/>
  <c r="Y34" i="16"/>
  <c r="T34" i="16"/>
  <c r="S34" i="16"/>
  <c r="R34" i="16"/>
  <c r="AY34" i="16" s="1"/>
  <c r="N34" i="16"/>
  <c r="M34" i="16"/>
  <c r="F34" i="16"/>
  <c r="U34" i="16" s="1"/>
  <c r="AB34" i="16" s="1"/>
  <c r="E34" i="16"/>
  <c r="K34" i="16" s="1"/>
  <c r="CK33" i="16"/>
  <c r="AY33" i="16"/>
  <c r="AR33" i="16"/>
  <c r="AQ33" i="16"/>
  <c r="AO33" i="16"/>
  <c r="AJ33" i="16"/>
  <c r="AH33" i="16"/>
  <c r="Y33" i="16"/>
  <c r="BY33" i="16" s="1"/>
  <c r="CD33" i="16" s="1"/>
  <c r="U33" i="16"/>
  <c r="AB33" i="16" s="1"/>
  <c r="S33" i="16"/>
  <c r="R33" i="16"/>
  <c r="BF33" i="16" s="1"/>
  <c r="M33" i="16"/>
  <c r="F33" i="16"/>
  <c r="BB33" i="16" s="1"/>
  <c r="E33" i="16"/>
  <c r="T33" i="16" s="1"/>
  <c r="CK32" i="16"/>
  <c r="BN32" i="16"/>
  <c r="BR32" i="16" s="1"/>
  <c r="BE32" i="16"/>
  <c r="AR32" i="16"/>
  <c r="BF32" i="16" s="1"/>
  <c r="AO32" i="16"/>
  <c r="AQ32" i="16" s="1"/>
  <c r="AJ32" i="16"/>
  <c r="AH32" i="16"/>
  <c r="AA32" i="16"/>
  <c r="Y32" i="16"/>
  <c r="BY32" i="16" s="1"/>
  <c r="CD32" i="16" s="1"/>
  <c r="U32" i="16"/>
  <c r="AB32" i="16" s="1"/>
  <c r="T32" i="16"/>
  <c r="X32" i="16" s="1"/>
  <c r="Z32" i="16" s="1"/>
  <c r="AD32" i="16" s="1"/>
  <c r="S32" i="16"/>
  <c r="R32" i="16"/>
  <c r="M32" i="16"/>
  <c r="K32" i="16"/>
  <c r="AX32" i="16" s="1"/>
  <c r="F32" i="16"/>
  <c r="E32" i="16"/>
  <c r="BA32" i="16" s="1"/>
  <c r="CK31" i="16"/>
  <c r="AW31" i="16"/>
  <c r="BW31" i="16" s="1"/>
  <c r="AU31" i="16"/>
  <c r="AZ31" i="16" s="1"/>
  <c r="BU31" i="16" s="1"/>
  <c r="CB31" i="16" s="1"/>
  <c r="AR31" i="16"/>
  <c r="AO31" i="16"/>
  <c r="AQ31" i="16" s="1"/>
  <c r="AJ31" i="16"/>
  <c r="AH31" i="16"/>
  <c r="Y31" i="16"/>
  <c r="BY31" i="16" s="1"/>
  <c r="CD31" i="16" s="1"/>
  <c r="U31" i="16"/>
  <c r="S31" i="16"/>
  <c r="R31" i="16"/>
  <c r="BB31" i="16" s="1"/>
  <c r="M31" i="16"/>
  <c r="BF31" i="16" s="1"/>
  <c r="F31" i="16"/>
  <c r="E31" i="16"/>
  <c r="CK30" i="16"/>
  <c r="BY30" i="16"/>
  <c r="CD30" i="16" s="1"/>
  <c r="BA30" i="16"/>
  <c r="BN30" i="16" s="1"/>
  <c r="BR30" i="16" s="1"/>
  <c r="AY30" i="16"/>
  <c r="AR30" i="16"/>
  <c r="BF30" i="16" s="1"/>
  <c r="AO30" i="16"/>
  <c r="AQ30" i="16" s="1"/>
  <c r="AJ30" i="16"/>
  <c r="AH30" i="16"/>
  <c r="Y30" i="16"/>
  <c r="T30" i="16"/>
  <c r="S30" i="16"/>
  <c r="R30" i="16"/>
  <c r="N30" i="16"/>
  <c r="M30" i="16"/>
  <c r="K30" i="16"/>
  <c r="AX30" i="16" s="1"/>
  <c r="BJ30" i="16" s="1"/>
  <c r="F30" i="16"/>
  <c r="U30" i="16" s="1"/>
  <c r="E30" i="16"/>
  <c r="AT30" i="16" s="1"/>
  <c r="CK29" i="16"/>
  <c r="AW29" i="16"/>
  <c r="BW29" i="16" s="1"/>
  <c r="AU29" i="16"/>
  <c r="AR29" i="16"/>
  <c r="AO29" i="16"/>
  <c r="AQ29" i="16" s="1"/>
  <c r="AJ29" i="16"/>
  <c r="AH29" i="16"/>
  <c r="Y29" i="16"/>
  <c r="BY29" i="16" s="1"/>
  <c r="CD29" i="16" s="1"/>
  <c r="U29" i="16"/>
  <c r="S29" i="16"/>
  <c r="R29" i="16"/>
  <c r="BB29" i="16" s="1"/>
  <c r="M29" i="16"/>
  <c r="BF29" i="16" s="1"/>
  <c r="F29" i="16"/>
  <c r="E29" i="16"/>
  <c r="CK28" i="16"/>
  <c r="BY28" i="16"/>
  <c r="CD28" i="16" s="1"/>
  <c r="BA28" i="16"/>
  <c r="AY28" i="16"/>
  <c r="AR28" i="16"/>
  <c r="BF28" i="16" s="1"/>
  <c r="AO28" i="16"/>
  <c r="AQ28" i="16" s="1"/>
  <c r="AJ28" i="16"/>
  <c r="AH28" i="16"/>
  <c r="Y28" i="16"/>
  <c r="T28" i="16"/>
  <c r="S28" i="16"/>
  <c r="R28" i="16"/>
  <c r="N28" i="16"/>
  <c r="M28" i="16"/>
  <c r="K28" i="16"/>
  <c r="AX28" i="16" s="1"/>
  <c r="BJ28" i="16" s="1"/>
  <c r="F28" i="16"/>
  <c r="U28" i="16" s="1"/>
  <c r="E28" i="16"/>
  <c r="AT28" i="16" s="1"/>
  <c r="CK27" i="16"/>
  <c r="AW27" i="16"/>
  <c r="BW27" i="16" s="1"/>
  <c r="AU27" i="16"/>
  <c r="AR27" i="16"/>
  <c r="AQ27" i="16"/>
  <c r="AO27" i="16"/>
  <c r="AJ27" i="16"/>
  <c r="AH27" i="16"/>
  <c r="Y27" i="16"/>
  <c r="BY27" i="16" s="1"/>
  <c r="CD27" i="16" s="1"/>
  <c r="U27" i="16"/>
  <c r="S27" i="16"/>
  <c r="R27" i="16"/>
  <c r="BB27" i="16" s="1"/>
  <c r="M27" i="16"/>
  <c r="BF27" i="16" s="1"/>
  <c r="F27" i="16"/>
  <c r="E27" i="16"/>
  <c r="CK26" i="16"/>
  <c r="BA26" i="16"/>
  <c r="AY26" i="16"/>
  <c r="AR26" i="16"/>
  <c r="BF26" i="16" s="1"/>
  <c r="AQ26" i="16"/>
  <c r="AO26" i="16"/>
  <c r="AJ26" i="16"/>
  <c r="AH26" i="16"/>
  <c r="Y26" i="16"/>
  <c r="BY26" i="16" s="1"/>
  <c r="CD26" i="16" s="1"/>
  <c r="T26" i="16"/>
  <c r="S26" i="16"/>
  <c r="R26" i="16"/>
  <c r="N26" i="16"/>
  <c r="M26" i="16"/>
  <c r="K26" i="16"/>
  <c r="BE26" i="16" s="1"/>
  <c r="F26" i="16"/>
  <c r="E26" i="16"/>
  <c r="AT26" i="16" s="1"/>
  <c r="CK25" i="16"/>
  <c r="AR25" i="16"/>
  <c r="AQ25" i="16"/>
  <c r="AO25" i="16"/>
  <c r="AJ25" i="16"/>
  <c r="AH25" i="16"/>
  <c r="Y25" i="16"/>
  <c r="BY25" i="16" s="1"/>
  <c r="CD25" i="16" s="1"/>
  <c r="U25" i="16"/>
  <c r="S25" i="16"/>
  <c r="R25" i="16"/>
  <c r="AY25" i="16" s="1"/>
  <c r="M25" i="16"/>
  <c r="BF25" i="16" s="1"/>
  <c r="F25" i="16"/>
  <c r="E25" i="16"/>
  <c r="AT25" i="16" s="1"/>
  <c r="CK24" i="16"/>
  <c r="BA24" i="16"/>
  <c r="AY24" i="16"/>
  <c r="AR24" i="16"/>
  <c r="BF24" i="16" s="1"/>
  <c r="AO24" i="16"/>
  <c r="AQ24" i="16" s="1"/>
  <c r="AJ24" i="16"/>
  <c r="AH24" i="16"/>
  <c r="Y24" i="16"/>
  <c r="BY24" i="16" s="1"/>
  <c r="CD24" i="16" s="1"/>
  <c r="T24" i="16"/>
  <c r="S24" i="16"/>
  <c r="R24" i="16"/>
  <c r="M24" i="16"/>
  <c r="F24" i="16"/>
  <c r="K24" i="16" s="1"/>
  <c r="E24" i="16"/>
  <c r="AT24" i="16" s="1"/>
  <c r="CK23" i="16"/>
  <c r="BB23" i="16"/>
  <c r="AU23" i="16"/>
  <c r="AW23" i="16" s="1"/>
  <c r="BW23" i="16" s="1"/>
  <c r="AR23" i="16"/>
  <c r="AO23" i="16"/>
  <c r="AQ23" i="16" s="1"/>
  <c r="AJ23" i="16"/>
  <c r="AH23" i="16"/>
  <c r="Y23" i="16"/>
  <c r="BY23" i="16" s="1"/>
  <c r="CD23" i="16" s="1"/>
  <c r="U23" i="16"/>
  <c r="S23" i="16"/>
  <c r="R23" i="16"/>
  <c r="AY23" i="16" s="1"/>
  <c r="M23" i="16"/>
  <c r="F23" i="16"/>
  <c r="E23" i="16"/>
  <c r="CK22" i="16"/>
  <c r="BA22" i="16"/>
  <c r="AY22" i="16"/>
  <c r="AR22" i="16"/>
  <c r="BF22" i="16" s="1"/>
  <c r="AO22" i="16"/>
  <c r="AQ22" i="16" s="1"/>
  <c r="AJ22" i="16"/>
  <c r="AH22" i="16"/>
  <c r="Y22" i="16"/>
  <c r="BY22" i="16" s="1"/>
  <c r="CD22" i="16" s="1"/>
  <c r="T22" i="16"/>
  <c r="S22" i="16"/>
  <c r="R22" i="16"/>
  <c r="M22" i="16"/>
  <c r="F22" i="16"/>
  <c r="E22" i="16"/>
  <c r="AT22" i="16" s="1"/>
  <c r="CK21" i="16"/>
  <c r="CD21" i="16"/>
  <c r="AR21" i="16"/>
  <c r="AO21" i="16"/>
  <c r="AQ21" i="16" s="1"/>
  <c r="AJ21" i="16"/>
  <c r="AH21" i="16"/>
  <c r="Y21" i="16"/>
  <c r="BY21" i="16" s="1"/>
  <c r="U21" i="16"/>
  <c r="S21" i="16"/>
  <c r="R21" i="16"/>
  <c r="AY21" i="16" s="1"/>
  <c r="M21" i="16"/>
  <c r="F21" i="16"/>
  <c r="E21" i="16"/>
  <c r="AT21" i="16" s="1"/>
  <c r="CK20" i="16"/>
  <c r="BA20" i="16"/>
  <c r="AY20" i="16"/>
  <c r="AR20" i="16"/>
  <c r="BF20" i="16" s="1"/>
  <c r="AO20" i="16"/>
  <c r="AQ20" i="16" s="1"/>
  <c r="AJ20" i="16"/>
  <c r="AH20" i="16"/>
  <c r="Y20" i="16"/>
  <c r="BY20" i="16" s="1"/>
  <c r="CD20" i="16" s="1"/>
  <c r="T20" i="16"/>
  <c r="S20" i="16"/>
  <c r="R20" i="16"/>
  <c r="M20" i="16"/>
  <c r="F20" i="16"/>
  <c r="E20" i="16"/>
  <c r="AT20" i="16" s="1"/>
  <c r="CK19" i="16"/>
  <c r="AU19" i="16"/>
  <c r="AR19" i="16"/>
  <c r="AO19" i="16"/>
  <c r="AQ19" i="16" s="1"/>
  <c r="AJ19" i="16"/>
  <c r="AH19" i="16"/>
  <c r="Y19" i="16"/>
  <c r="BY19" i="16" s="1"/>
  <c r="CD19" i="16" s="1"/>
  <c r="U19" i="16"/>
  <c r="S19" i="16"/>
  <c r="R19" i="16"/>
  <c r="AY19" i="16" s="1"/>
  <c r="M19" i="16"/>
  <c r="F19" i="16"/>
  <c r="E19" i="16"/>
  <c r="AT19" i="16" s="1"/>
  <c r="CK18" i="16"/>
  <c r="BF18" i="16"/>
  <c r="BA18" i="16"/>
  <c r="BN18" i="16" s="1"/>
  <c r="BR18" i="16" s="1"/>
  <c r="AY18" i="16"/>
  <c r="AR18" i="16"/>
  <c r="AO18" i="16"/>
  <c r="AQ18" i="16" s="1"/>
  <c r="AJ18" i="16"/>
  <c r="AH18" i="16"/>
  <c r="Y18" i="16"/>
  <c r="BY18" i="16" s="1"/>
  <c r="CD18" i="16" s="1"/>
  <c r="T18" i="16"/>
  <c r="S18" i="16"/>
  <c r="R18" i="16"/>
  <c r="M18" i="16"/>
  <c r="F18" i="16"/>
  <c r="E18" i="16"/>
  <c r="AT18" i="16" s="1"/>
  <c r="CK17" i="16"/>
  <c r="AW17" i="16"/>
  <c r="BW17" i="16" s="1"/>
  <c r="AU17" i="16"/>
  <c r="AR17" i="16"/>
  <c r="AO17" i="16"/>
  <c r="AQ17" i="16" s="1"/>
  <c r="AJ17" i="16"/>
  <c r="AH17" i="16"/>
  <c r="Y17" i="16"/>
  <c r="BY17" i="16" s="1"/>
  <c r="CD17" i="16" s="1"/>
  <c r="U17" i="16"/>
  <c r="S17" i="16"/>
  <c r="R17" i="16"/>
  <c r="AY17" i="16" s="1"/>
  <c r="M17" i="16"/>
  <c r="F17" i="16"/>
  <c r="E17" i="16"/>
  <c r="CK16" i="16"/>
  <c r="BN16" i="16"/>
  <c r="BR16" i="16" s="1"/>
  <c r="BF16" i="16"/>
  <c r="BA16" i="16"/>
  <c r="AY16" i="16"/>
  <c r="AX16" i="16"/>
  <c r="BJ16" i="16" s="1"/>
  <c r="AR16" i="16"/>
  <c r="AO16" i="16"/>
  <c r="AQ16" i="16" s="1"/>
  <c r="AJ16" i="16"/>
  <c r="AH16" i="16"/>
  <c r="Y16" i="16"/>
  <c r="BY16" i="16" s="1"/>
  <c r="CD16" i="16" s="1"/>
  <c r="T16" i="16"/>
  <c r="S16" i="16"/>
  <c r="R16" i="16"/>
  <c r="N16" i="16"/>
  <c r="M16" i="16"/>
  <c r="K16" i="16"/>
  <c r="F16" i="16"/>
  <c r="E16" i="16"/>
  <c r="AT16" i="16" s="1"/>
  <c r="CK15" i="16"/>
  <c r="BB15" i="16"/>
  <c r="AU15" i="16"/>
  <c r="AR15" i="16"/>
  <c r="AO15" i="16"/>
  <c r="AQ15" i="16" s="1"/>
  <c r="AJ15" i="16"/>
  <c r="AH15" i="16"/>
  <c r="Y15" i="16"/>
  <c r="BY15" i="16" s="1"/>
  <c r="CD15" i="16" s="1"/>
  <c r="U15" i="16"/>
  <c r="S15" i="16"/>
  <c r="R15" i="16"/>
  <c r="AY15" i="16" s="1"/>
  <c r="M15" i="16"/>
  <c r="K15" i="16"/>
  <c r="F15" i="16"/>
  <c r="E15" i="16"/>
  <c r="AT15" i="16" s="1"/>
  <c r="CK14" i="16"/>
  <c r="BF14" i="16"/>
  <c r="BA14" i="16"/>
  <c r="BN14" i="16" s="1"/>
  <c r="BR14" i="16" s="1"/>
  <c r="AY14" i="16"/>
  <c r="AR14" i="16"/>
  <c r="AO14" i="16"/>
  <c r="AQ14" i="16" s="1"/>
  <c r="AJ14" i="16"/>
  <c r="AH14" i="16"/>
  <c r="Y14" i="16"/>
  <c r="BY14" i="16" s="1"/>
  <c r="CD14" i="16" s="1"/>
  <c r="T14" i="16"/>
  <c r="S14" i="16"/>
  <c r="R14" i="16"/>
  <c r="M14" i="16"/>
  <c r="F14" i="16"/>
  <c r="AU14" i="16" s="1"/>
  <c r="E14" i="16"/>
  <c r="AT14" i="16" s="1"/>
  <c r="CK13" i="16"/>
  <c r="AY13" i="16"/>
  <c r="AU13" i="16"/>
  <c r="AW13" i="16" s="1"/>
  <c r="BW13" i="16" s="1"/>
  <c r="AT13" i="16"/>
  <c r="AR13" i="16"/>
  <c r="AO13" i="16"/>
  <c r="AQ13" i="16" s="1"/>
  <c r="AJ13" i="16"/>
  <c r="AH13" i="16"/>
  <c r="Y13" i="16"/>
  <c r="BY13" i="16" s="1"/>
  <c r="CD13" i="16" s="1"/>
  <c r="U13" i="16"/>
  <c r="S13" i="16"/>
  <c r="R13" i="16"/>
  <c r="BB13" i="16" s="1"/>
  <c r="M13" i="16"/>
  <c r="BF13" i="16" s="1"/>
  <c r="F13" i="16"/>
  <c r="E13" i="16"/>
  <c r="CK12" i="16"/>
  <c r="BF12" i="16"/>
  <c r="BA12" i="16"/>
  <c r="BN12" i="16" s="1"/>
  <c r="BR12" i="16" s="1"/>
  <c r="AY12" i="16"/>
  <c r="AR12" i="16"/>
  <c r="AO12" i="16"/>
  <c r="AQ12" i="16" s="1"/>
  <c r="AJ12" i="16"/>
  <c r="AH12" i="16"/>
  <c r="Y12" i="16"/>
  <c r="BY12" i="16" s="1"/>
  <c r="CD12" i="16" s="1"/>
  <c r="T12" i="16"/>
  <c r="S12" i="16"/>
  <c r="R12" i="16"/>
  <c r="M12" i="16"/>
  <c r="F12" i="16"/>
  <c r="E12" i="16"/>
  <c r="AT12" i="16" s="1"/>
  <c r="CK11" i="16"/>
  <c r="AZ11" i="16"/>
  <c r="BU11" i="16" s="1"/>
  <c r="CB11" i="16" s="1"/>
  <c r="AR11" i="16"/>
  <c r="AO11" i="16"/>
  <c r="AQ11" i="16" s="1"/>
  <c r="AJ11" i="16"/>
  <c r="AH11" i="16"/>
  <c r="U11" i="16"/>
  <c r="S11" i="16"/>
  <c r="R11" i="16"/>
  <c r="BF11" i="16" s="1"/>
  <c r="M11" i="16"/>
  <c r="Y11" i="16" s="1"/>
  <c r="BY11" i="16" s="1"/>
  <c r="CD11" i="16" s="1"/>
  <c r="F11" i="16"/>
  <c r="AU11" i="16" s="1"/>
  <c r="AW11" i="16" s="1"/>
  <c r="BW11" i="16" s="1"/>
  <c r="E11" i="16"/>
  <c r="CK10" i="16"/>
  <c r="BY10" i="16"/>
  <c r="CD10" i="16" s="1"/>
  <c r="BA10" i="16"/>
  <c r="BN10" i="16" s="1"/>
  <c r="BR10" i="16" s="1"/>
  <c r="AY10" i="16"/>
  <c r="AR10" i="16"/>
  <c r="BF10" i="16" s="1"/>
  <c r="AO10" i="16"/>
  <c r="AQ10" i="16" s="1"/>
  <c r="AJ10" i="16"/>
  <c r="AH10" i="16"/>
  <c r="AA10" i="16"/>
  <c r="Y10" i="16"/>
  <c r="T10" i="16"/>
  <c r="S10" i="16"/>
  <c r="R10" i="16"/>
  <c r="AT10" i="16" s="1"/>
  <c r="M10" i="16"/>
  <c r="F10" i="16"/>
  <c r="U10" i="16" s="1"/>
  <c r="E10" i="16"/>
  <c r="CK9" i="16"/>
  <c r="AR9" i="16"/>
  <c r="AO9" i="16"/>
  <c r="AQ9" i="16" s="1"/>
  <c r="AJ9" i="16"/>
  <c r="AH9" i="16"/>
  <c r="Y9" i="16"/>
  <c r="BY9" i="16" s="1"/>
  <c r="CD9" i="16" s="1"/>
  <c r="U9" i="16"/>
  <c r="S9" i="16"/>
  <c r="R9" i="16"/>
  <c r="AU9" i="16" s="1"/>
  <c r="M9" i="16"/>
  <c r="BF9" i="16" s="1"/>
  <c r="F9" i="16"/>
  <c r="E9" i="16"/>
  <c r="CK8" i="16"/>
  <c r="BY8" i="16"/>
  <c r="CD8" i="16" s="1"/>
  <c r="BA8" i="16"/>
  <c r="AY8" i="16"/>
  <c r="AR8" i="16"/>
  <c r="BF8" i="16" s="1"/>
  <c r="AO8" i="16"/>
  <c r="AQ8" i="16" s="1"/>
  <c r="AJ8" i="16"/>
  <c r="AH8" i="16"/>
  <c r="Y8" i="16"/>
  <c r="T8" i="16"/>
  <c r="S8" i="16"/>
  <c r="R8" i="16"/>
  <c r="AT8" i="16" s="1"/>
  <c r="M8" i="16"/>
  <c r="F8" i="16"/>
  <c r="U8" i="16" s="1"/>
  <c r="AA8" i="16" s="1"/>
  <c r="E8" i="16"/>
  <c r="CK7" i="16"/>
  <c r="AR7" i="16"/>
  <c r="AO7" i="16"/>
  <c r="AQ7" i="16" s="1"/>
  <c r="AJ7" i="16"/>
  <c r="AH7" i="16"/>
  <c r="Y7" i="16"/>
  <c r="BY7" i="16" s="1"/>
  <c r="CD7" i="16" s="1"/>
  <c r="U7" i="16"/>
  <c r="S7" i="16"/>
  <c r="R7" i="16"/>
  <c r="BB7" i="16" s="1"/>
  <c r="M7" i="16"/>
  <c r="BF7" i="16" s="1"/>
  <c r="F7" i="16"/>
  <c r="E7" i="16"/>
  <c r="CK6" i="16"/>
  <c r="BY6" i="16"/>
  <c r="CD6" i="16" s="1"/>
  <c r="BA6" i="16"/>
  <c r="BN6" i="16" s="1"/>
  <c r="BR6" i="16" s="1"/>
  <c r="AY6" i="16"/>
  <c r="AR6" i="16"/>
  <c r="BF6" i="16" s="1"/>
  <c r="AO6" i="16"/>
  <c r="AQ6" i="16" s="1"/>
  <c r="AJ6" i="16"/>
  <c r="AH6" i="16"/>
  <c r="Y6" i="16"/>
  <c r="T6" i="16"/>
  <c r="S6" i="16"/>
  <c r="R6" i="16"/>
  <c r="AT6" i="16" s="1"/>
  <c r="M6" i="16"/>
  <c r="F6" i="16"/>
  <c r="K6" i="16" s="1"/>
  <c r="E6" i="16"/>
  <c r="CK5" i="16"/>
  <c r="AR5" i="16"/>
  <c r="AO5" i="16"/>
  <c r="AQ5" i="16" s="1"/>
  <c r="AJ5" i="16"/>
  <c r="AH5" i="16"/>
  <c r="Y5" i="16"/>
  <c r="BY5" i="16" s="1"/>
  <c r="CD5" i="16" s="1"/>
  <c r="U5" i="16"/>
  <c r="S5" i="16"/>
  <c r="R5" i="16"/>
  <c r="BB5" i="16" s="1"/>
  <c r="M5" i="16"/>
  <c r="BF5" i="16" s="1"/>
  <c r="F5" i="16"/>
  <c r="E5" i="16"/>
  <c r="CK4" i="16"/>
  <c r="BY4" i="16"/>
  <c r="CD4" i="16" s="1"/>
  <c r="BA4" i="16"/>
  <c r="AY4" i="16"/>
  <c r="AR4" i="16"/>
  <c r="BF4" i="16" s="1"/>
  <c r="AO4" i="16"/>
  <c r="AQ4" i="16" s="1"/>
  <c r="AJ4" i="16"/>
  <c r="AH4" i="16"/>
  <c r="Y4" i="16"/>
  <c r="T4" i="16"/>
  <c r="S4" i="16"/>
  <c r="R4" i="16"/>
  <c r="AT4" i="16" s="1"/>
  <c r="M4" i="16"/>
  <c r="F4" i="16"/>
  <c r="E4" i="16"/>
  <c r="CK3" i="16"/>
  <c r="BB3" i="16"/>
  <c r="AR3" i="16"/>
  <c r="AO3" i="16"/>
  <c r="AQ3" i="16" s="1"/>
  <c r="AJ3" i="16"/>
  <c r="AH3" i="16"/>
  <c r="Y3" i="16"/>
  <c r="BY3" i="16" s="1"/>
  <c r="CD3" i="16" s="1"/>
  <c r="U3" i="16"/>
  <c r="S3" i="16"/>
  <c r="R3" i="16"/>
  <c r="M3" i="16"/>
  <c r="F3" i="16"/>
  <c r="E3" i="16"/>
  <c r="CK2" i="16"/>
  <c r="BY2" i="16"/>
  <c r="CD2" i="16" s="1"/>
  <c r="BA2" i="16"/>
  <c r="AY2" i="16"/>
  <c r="AR2" i="16"/>
  <c r="BF2" i="16" s="1"/>
  <c r="AO2" i="16"/>
  <c r="AQ2" i="16" s="1"/>
  <c r="AJ2" i="16"/>
  <c r="AH2" i="16"/>
  <c r="Y2" i="16"/>
  <c r="T2" i="16"/>
  <c r="S2" i="16"/>
  <c r="R2" i="16"/>
  <c r="M2" i="16"/>
  <c r="F2" i="16"/>
  <c r="E2" i="16"/>
  <c r="AT2" i="16" s="1"/>
  <c r="BN2" i="16" l="1"/>
  <c r="BR2" i="16" s="1"/>
  <c r="BG3" i="16"/>
  <c r="BD3" i="16"/>
  <c r="BT2" i="16"/>
  <c r="BH2" i="16"/>
  <c r="BL2" i="16" s="1"/>
  <c r="U2" i="16"/>
  <c r="AU2" i="16"/>
  <c r="BB2" i="16"/>
  <c r="K2" i="16"/>
  <c r="BA3" i="16"/>
  <c r="BN3" i="16" s="1"/>
  <c r="BR3" i="16" s="1"/>
  <c r="K3" i="16"/>
  <c r="T3" i="16"/>
  <c r="K4" i="16"/>
  <c r="U4" i="16"/>
  <c r="AU4" i="16"/>
  <c r="BB4" i="16"/>
  <c r="BD5" i="16"/>
  <c r="BG5" i="16" s="1"/>
  <c r="BN8" i="16"/>
  <c r="BR8" i="16" s="1"/>
  <c r="AW9" i="16"/>
  <c r="BW9" i="16" s="1"/>
  <c r="BD15" i="16"/>
  <c r="BG15" i="16"/>
  <c r="BM16" i="16"/>
  <c r="BK16" i="16"/>
  <c r="BN4" i="16"/>
  <c r="BR4" i="16" s="1"/>
  <c r="X10" i="16"/>
  <c r="AB10" i="16"/>
  <c r="T11" i="16"/>
  <c r="AB11" i="16" s="1"/>
  <c r="AT11" i="16"/>
  <c r="K11" i="16"/>
  <c r="BA11" i="16"/>
  <c r="BN11" i="16" s="1"/>
  <c r="BR11" i="16" s="1"/>
  <c r="BF3" i="16"/>
  <c r="BT6" i="16"/>
  <c r="BH6" i="16"/>
  <c r="BL6" i="16" s="1"/>
  <c r="BT10" i="16"/>
  <c r="BH10" i="16"/>
  <c r="BL10" i="16" s="1"/>
  <c r="BN20" i="16"/>
  <c r="BR20" i="16" s="1"/>
  <c r="AX6" i="16"/>
  <c r="BJ6" i="16" s="1"/>
  <c r="BE6" i="16"/>
  <c r="BP6" i="16" s="1"/>
  <c r="BN24" i="16"/>
  <c r="BR24" i="16" s="1"/>
  <c r="AU3" i="16"/>
  <c r="AY3" i="16"/>
  <c r="BT4" i="16"/>
  <c r="BH4" i="16"/>
  <c r="BL4" i="16" s="1"/>
  <c r="X8" i="16"/>
  <c r="AB8" i="16"/>
  <c r="BD13" i="16"/>
  <c r="BG13" i="16"/>
  <c r="AW14" i="16"/>
  <c r="BW14" i="16" s="1"/>
  <c r="BH15" i="16"/>
  <c r="BL15" i="16" s="1"/>
  <c r="BT15" i="16"/>
  <c r="BH25" i="16"/>
  <c r="BL25" i="16" s="1"/>
  <c r="BT25" i="16"/>
  <c r="N6" i="16"/>
  <c r="BH19" i="16"/>
  <c r="BL19" i="16" s="1"/>
  <c r="BT19" i="16"/>
  <c r="AT3" i="16"/>
  <c r="BD7" i="16"/>
  <c r="BG7" i="16" s="1"/>
  <c r="AW19" i="16"/>
  <c r="BW19" i="16" s="1"/>
  <c r="BH21" i="16"/>
  <c r="BL21" i="16" s="1"/>
  <c r="BT21" i="16"/>
  <c r="AB23" i="16"/>
  <c r="BT8" i="16"/>
  <c r="BH8" i="16"/>
  <c r="BL8" i="16" s="1"/>
  <c r="AT7" i="16"/>
  <c r="BA7" i="16"/>
  <c r="BN7" i="16" s="1"/>
  <c r="BR7" i="16" s="1"/>
  <c r="K7" i="16"/>
  <c r="T7" i="16"/>
  <c r="AT5" i="16"/>
  <c r="BA5" i="16"/>
  <c r="BN5" i="16" s="1"/>
  <c r="BR5" i="16" s="1"/>
  <c r="K5" i="16"/>
  <c r="T5" i="16"/>
  <c r="AB5" i="16" s="1"/>
  <c r="AT9" i="16"/>
  <c r="BA9" i="16"/>
  <c r="BN9" i="16" s="1"/>
  <c r="BR9" i="16" s="1"/>
  <c r="K9" i="16"/>
  <c r="T9" i="16"/>
  <c r="AB9" i="16" s="1"/>
  <c r="X12" i="16"/>
  <c r="N15" i="16"/>
  <c r="AX15" i="16"/>
  <c r="BJ15" i="16" s="1"/>
  <c r="BE15" i="16"/>
  <c r="BN22" i="16"/>
  <c r="BR22" i="16" s="1"/>
  <c r="BE24" i="16"/>
  <c r="BP24" i="16" s="1"/>
  <c r="AX24" i="16"/>
  <c r="BJ24" i="16" s="1"/>
  <c r="N24" i="16"/>
  <c r="AU5" i="16"/>
  <c r="AU7" i="16"/>
  <c r="K8" i="16"/>
  <c r="K10" i="16"/>
  <c r="AY11" i="16"/>
  <c r="BA13" i="16"/>
  <c r="BN13" i="16" s="1"/>
  <c r="BR13" i="16" s="1"/>
  <c r="T13" i="16"/>
  <c r="BA17" i="16"/>
  <c r="BN17" i="16" s="1"/>
  <c r="BR17" i="16" s="1"/>
  <c r="K17" i="16"/>
  <c r="T17" i="16"/>
  <c r="BB17" i="16"/>
  <c r="BT20" i="16"/>
  <c r="BH20" i="16"/>
  <c r="BL20" i="16" s="1"/>
  <c r="BF21" i="16"/>
  <c r="AT29" i="16"/>
  <c r="BA29" i="16"/>
  <c r="BN29" i="16" s="1"/>
  <c r="BR29" i="16" s="1"/>
  <c r="K29" i="16"/>
  <c r="T29" i="16"/>
  <c r="BP32" i="16"/>
  <c r="AX40" i="16"/>
  <c r="BE40" i="16"/>
  <c r="BP40" i="16" s="1"/>
  <c r="N40" i="16"/>
  <c r="AX45" i="16"/>
  <c r="BE45" i="16"/>
  <c r="N45" i="16"/>
  <c r="U20" i="16"/>
  <c r="AU20" i="16"/>
  <c r="BB20" i="16"/>
  <c r="BG31" i="16"/>
  <c r="BD31" i="16"/>
  <c r="BD38" i="16"/>
  <c r="BG38" i="16" s="1"/>
  <c r="BB6" i="16"/>
  <c r="BB8" i="16"/>
  <c r="BB10" i="16"/>
  <c r="BT12" i="16"/>
  <c r="BH12" i="16"/>
  <c r="BL12" i="16" s="1"/>
  <c r="K13" i="16"/>
  <c r="BF15" i="16"/>
  <c r="BT16" i="16"/>
  <c r="BH16" i="16"/>
  <c r="BL16" i="16" s="1"/>
  <c r="BF17" i="16"/>
  <c r="K20" i="16"/>
  <c r="BT26" i="16"/>
  <c r="BH26" i="16"/>
  <c r="BL26" i="16" s="1"/>
  <c r="AX26" i="16"/>
  <c r="BJ26" i="16" s="1"/>
  <c r="BT30" i="16"/>
  <c r="BH30" i="16"/>
  <c r="BL30" i="16" s="1"/>
  <c r="AC32" i="16"/>
  <c r="BG23" i="16"/>
  <c r="BD23" i="16"/>
  <c r="BG34" i="16"/>
  <c r="BD34" i="16"/>
  <c r="AY5" i="16"/>
  <c r="AU6" i="16"/>
  <c r="AY7" i="16"/>
  <c r="AU8" i="16"/>
  <c r="AY9" i="16"/>
  <c r="AU10" i="16"/>
  <c r="BB11" i="16"/>
  <c r="U12" i="16"/>
  <c r="AB12" i="16" s="1"/>
  <c r="BB12" i="16"/>
  <c r="AU12" i="16"/>
  <c r="BT14" i="16"/>
  <c r="BH14" i="16"/>
  <c r="BL14" i="16" s="1"/>
  <c r="U16" i="16"/>
  <c r="AU16" i="16"/>
  <c r="BB16" i="16"/>
  <c r="BA19" i="16"/>
  <c r="K19" i="16"/>
  <c r="T19" i="16"/>
  <c r="AB19" i="16" s="1"/>
  <c r="BB19" i="16"/>
  <c r="BT22" i="16"/>
  <c r="BH22" i="16"/>
  <c r="BL22" i="16" s="1"/>
  <c r="BF23" i="16"/>
  <c r="AU25" i="16"/>
  <c r="U26" i="16"/>
  <c r="AU26" i="16"/>
  <c r="BB26" i="16"/>
  <c r="AZ27" i="16"/>
  <c r="BU27" i="16" s="1"/>
  <c r="CB27" i="16" s="1"/>
  <c r="BN28" i="16"/>
  <c r="BR28" i="16" s="1"/>
  <c r="BD29" i="16"/>
  <c r="BG29" i="16" s="1"/>
  <c r="AZ29" i="16"/>
  <c r="BU29" i="16" s="1"/>
  <c r="CB29" i="16" s="1"/>
  <c r="X30" i="16"/>
  <c r="AB30" i="16"/>
  <c r="AA30" i="16"/>
  <c r="AA34" i="16"/>
  <c r="X34" i="16"/>
  <c r="AY41" i="16"/>
  <c r="Y41" i="16"/>
  <c r="BF41" i="16"/>
  <c r="BA23" i="16"/>
  <c r="BN23" i="16" s="1"/>
  <c r="BR23" i="16" s="1"/>
  <c r="K23" i="16"/>
  <c r="T23" i="16"/>
  <c r="K12" i="16"/>
  <c r="U14" i="16"/>
  <c r="BB14" i="16"/>
  <c r="BE16" i="16"/>
  <c r="BP16" i="16" s="1"/>
  <c r="AU21" i="16"/>
  <c r="U22" i="16"/>
  <c r="AU22" i="16"/>
  <c r="BB22" i="16"/>
  <c r="BA25" i="16"/>
  <c r="BN25" i="16" s="1"/>
  <c r="BR25" i="16" s="1"/>
  <c r="K25" i="16"/>
  <c r="T25" i="16"/>
  <c r="AB25" i="16" s="1"/>
  <c r="BP26" i="16"/>
  <c r="BN26" i="16"/>
  <c r="BR26" i="16" s="1"/>
  <c r="BT28" i="16"/>
  <c r="BH28" i="16"/>
  <c r="BL28" i="16" s="1"/>
  <c r="BM30" i="16"/>
  <c r="BK30" i="16"/>
  <c r="AT32" i="16"/>
  <c r="BB32" i="16"/>
  <c r="AY32" i="16"/>
  <c r="BJ32" i="16" s="1"/>
  <c r="AU32" i="16"/>
  <c r="AA33" i="16"/>
  <c r="AT40" i="16"/>
  <c r="X42" i="16"/>
  <c r="Z42" i="16" s="1"/>
  <c r="AD42" i="16" s="1"/>
  <c r="AC42" i="16"/>
  <c r="AA42" i="16"/>
  <c r="BD27" i="16"/>
  <c r="BG27" i="16" s="1"/>
  <c r="U6" i="16"/>
  <c r="K14" i="16"/>
  <c r="AT17" i="16"/>
  <c r="BT18" i="16"/>
  <c r="BH18" i="16"/>
  <c r="BL18" i="16" s="1"/>
  <c r="BF19" i="16"/>
  <c r="K22" i="16"/>
  <c r="BB25" i="16"/>
  <c r="X28" i="16"/>
  <c r="AB28" i="16"/>
  <c r="AA28" i="16"/>
  <c r="AB29" i="16"/>
  <c r="BD33" i="16"/>
  <c r="BG33" i="16" s="1"/>
  <c r="BF44" i="16"/>
  <c r="BD44" i="16"/>
  <c r="AV44" i="16"/>
  <c r="BB9" i="16"/>
  <c r="BH13" i="16"/>
  <c r="BL13" i="16" s="1"/>
  <c r="BT13" i="16"/>
  <c r="AZ15" i="16"/>
  <c r="BU15" i="16" s="1"/>
  <c r="CB15" i="16" s="1"/>
  <c r="AZ17" i="16"/>
  <c r="BU17" i="16" s="1"/>
  <c r="CB17" i="16" s="1"/>
  <c r="U18" i="16"/>
  <c r="AU18" i="16"/>
  <c r="BB18" i="16"/>
  <c r="BA21" i="16"/>
  <c r="BN21" i="16" s="1"/>
  <c r="BR21" i="16" s="1"/>
  <c r="K21" i="16"/>
  <c r="T21" i="16"/>
  <c r="AB21" i="16" s="1"/>
  <c r="BB21" i="16"/>
  <c r="AT23" i="16"/>
  <c r="BT24" i="16"/>
  <c r="BH24" i="16"/>
  <c r="BL24" i="16" s="1"/>
  <c r="AT27" i="16"/>
  <c r="BA27" i="16"/>
  <c r="BN27" i="16" s="1"/>
  <c r="BR27" i="16" s="1"/>
  <c r="K27" i="16"/>
  <c r="T27" i="16"/>
  <c r="BM28" i="16"/>
  <c r="BK28" i="16"/>
  <c r="AT31" i="16"/>
  <c r="BA31" i="16"/>
  <c r="BN31" i="16" s="1"/>
  <c r="BR31" i="16" s="1"/>
  <c r="K31" i="16"/>
  <c r="T31" i="16"/>
  <c r="BM34" i="16"/>
  <c r="BK34" i="16"/>
  <c r="BN38" i="16"/>
  <c r="BR38" i="16" s="1"/>
  <c r="AZ13" i="16"/>
  <c r="BU13" i="16" s="1"/>
  <c r="CB13" i="16" s="1"/>
  <c r="BA15" i="16"/>
  <c r="BN15" i="16" s="1"/>
  <c r="BR15" i="16" s="1"/>
  <c r="T15" i="16"/>
  <c r="AW15" i="16"/>
  <c r="BW15" i="16" s="1"/>
  <c r="K18" i="16"/>
  <c r="AZ23" i="16"/>
  <c r="BU23" i="16" s="1"/>
  <c r="CB23" i="16" s="1"/>
  <c r="U24" i="16"/>
  <c r="AU24" i="16"/>
  <c r="BB24" i="16"/>
  <c r="AY36" i="16"/>
  <c r="AU36" i="16"/>
  <c r="BB36" i="16"/>
  <c r="BA36" i="16"/>
  <c r="AT36" i="16"/>
  <c r="N32" i="16"/>
  <c r="BA34" i="16"/>
  <c r="BN34" i="16" s="1"/>
  <c r="BR34" i="16" s="1"/>
  <c r="BE35" i="16"/>
  <c r="BP35" i="16" s="1"/>
  <c r="AA46" i="16"/>
  <c r="X46" i="16"/>
  <c r="Z46" i="16" s="1"/>
  <c r="AD46" i="16" s="1"/>
  <c r="BH50" i="16"/>
  <c r="BL50" i="16" s="1"/>
  <c r="BT50" i="16"/>
  <c r="BB28" i="16"/>
  <c r="BB30" i="16"/>
  <c r="X33" i="16"/>
  <c r="AX48" i="16"/>
  <c r="BJ48" i="16" s="1"/>
  <c r="BE48" i="16"/>
  <c r="BP48" i="16" s="1"/>
  <c r="N48" i="16"/>
  <c r="W49" i="16"/>
  <c r="AA49" i="16" s="1"/>
  <c r="BD49" i="16"/>
  <c r="AY27" i="16"/>
  <c r="AU28" i="16"/>
  <c r="AY29" i="16"/>
  <c r="AU30" i="16"/>
  <c r="AY31" i="16"/>
  <c r="BA33" i="16"/>
  <c r="BN33" i="16" s="1"/>
  <c r="BR33" i="16" s="1"/>
  <c r="BE34" i="16"/>
  <c r="BP34" i="16" s="1"/>
  <c r="X36" i="16"/>
  <c r="BF36" i="16"/>
  <c r="T37" i="16"/>
  <c r="AT37" i="16"/>
  <c r="BA37" i="16"/>
  <c r="BN37" i="16" s="1"/>
  <c r="BR37" i="16" s="1"/>
  <c r="K37" i="16"/>
  <c r="AY38" i="16"/>
  <c r="AU38" i="16"/>
  <c r="BE42" i="16"/>
  <c r="BP42" i="16" s="1"/>
  <c r="AX42" i="16"/>
  <c r="AA47" i="16"/>
  <c r="K33" i="16"/>
  <c r="AT34" i="16"/>
  <c r="AU37" i="16"/>
  <c r="BB37" i="16"/>
  <c r="W41" i="16"/>
  <c r="AW41" i="16"/>
  <c r="BW41" i="16" s="1"/>
  <c r="BC42" i="16"/>
  <c r="BE28" i="16"/>
  <c r="BP28" i="16" s="1"/>
  <c r="BE30" i="16"/>
  <c r="BP30" i="16" s="1"/>
  <c r="AT33" i="16"/>
  <c r="AU34" i="16"/>
  <c r="T35" i="16"/>
  <c r="AT35" i="16"/>
  <c r="BA35" i="16"/>
  <c r="BN35" i="16" s="1"/>
  <c r="BR35" i="16" s="1"/>
  <c r="AX35" i="16"/>
  <c r="BJ35" i="16" s="1"/>
  <c r="AX36" i="16"/>
  <c r="BJ36" i="16" s="1"/>
  <c r="BE36" i="16"/>
  <c r="BP36" i="16" s="1"/>
  <c r="AA36" i="16"/>
  <c r="AY37" i="16"/>
  <c r="Y37" i="16"/>
  <c r="BY37" i="16" s="1"/>
  <c r="CD37" i="16" s="1"/>
  <c r="X38" i="16"/>
  <c r="BF38" i="16"/>
  <c r="T39" i="16"/>
  <c r="AB39" i="16" s="1"/>
  <c r="AT39" i="16"/>
  <c r="BA39" i="16"/>
  <c r="BN39" i="16" s="1"/>
  <c r="BR39" i="16" s="1"/>
  <c r="K39" i="16"/>
  <c r="AY40" i="16"/>
  <c r="BI40" i="16" s="1"/>
  <c r="BC40" i="16"/>
  <c r="AW43" i="16"/>
  <c r="BW43" i="16" s="1"/>
  <c r="BD43" i="16"/>
  <c r="W43" i="16"/>
  <c r="AB43" i="16" s="1"/>
  <c r="AX47" i="16"/>
  <c r="N47" i="16"/>
  <c r="BN52" i="16"/>
  <c r="BR52" i="16" s="1"/>
  <c r="AU33" i="16"/>
  <c r="AU35" i="16"/>
  <c r="BB35" i="16"/>
  <c r="BH38" i="16"/>
  <c r="BL38" i="16" s="1"/>
  <c r="AU39" i="16"/>
  <c r="BB39" i="16"/>
  <c r="BC44" i="16"/>
  <c r="AC45" i="16"/>
  <c r="BY45" i="16"/>
  <c r="CD45" i="16" s="1"/>
  <c r="W55" i="16"/>
  <c r="BT67" i="16"/>
  <c r="AX38" i="16"/>
  <c r="BJ38" i="16" s="1"/>
  <c r="BE38" i="16"/>
  <c r="BP38" i="16" s="1"/>
  <c r="AY39" i="16"/>
  <c r="Y39" i="16"/>
  <c r="BY39" i="16" s="1"/>
  <c r="CD39" i="16" s="1"/>
  <c r="AV41" i="16"/>
  <c r="V41" i="16"/>
  <c r="BC41" i="16"/>
  <c r="K41" i="16"/>
  <c r="AY42" i="16"/>
  <c r="BF42" i="16"/>
  <c r="AV42" i="16"/>
  <c r="X45" i="16"/>
  <c r="Z45" i="16" s="1"/>
  <c r="AD45" i="16" s="1"/>
  <c r="AA45" i="16"/>
  <c r="AB45" i="16"/>
  <c r="BY47" i="16"/>
  <c r="CD47" i="16" s="1"/>
  <c r="AC47" i="16"/>
  <c r="Y50" i="16"/>
  <c r="AY50" i="16"/>
  <c r="BI50" i="16" s="1"/>
  <c r="BF50" i="16"/>
  <c r="N50" i="16"/>
  <c r="V43" i="16"/>
  <c r="AV43" i="16"/>
  <c r="BC43" i="16"/>
  <c r="K43" i="16"/>
  <c r="BG45" i="16"/>
  <c r="BA47" i="16"/>
  <c r="BG47" i="16"/>
  <c r="BN49" i="16"/>
  <c r="BR49" i="16" s="1"/>
  <c r="Y53" i="16"/>
  <c r="AY53" i="16"/>
  <c r="BI53" i="16" s="1"/>
  <c r="BF53" i="16"/>
  <c r="W40" i="16"/>
  <c r="AC40" i="16" s="1"/>
  <c r="AY45" i="16"/>
  <c r="BF45" i="16"/>
  <c r="BO45" i="16" s="1"/>
  <c r="AB46" i="16"/>
  <c r="BG49" i="16"/>
  <c r="V51" i="16"/>
  <c r="AB51" i="16" s="1"/>
  <c r="AV51" i="16"/>
  <c r="BC51" i="16"/>
  <c r="K51" i="16"/>
  <c r="AX64" i="16"/>
  <c r="BE64" i="16"/>
  <c r="BP64" i="16" s="1"/>
  <c r="N64" i="16"/>
  <c r="AW42" i="16"/>
  <c r="BW42" i="16" s="1"/>
  <c r="K44" i="16"/>
  <c r="V44" i="16"/>
  <c r="AV46" i="16"/>
  <c r="BC46" i="16"/>
  <c r="AC46" i="16"/>
  <c r="BY46" i="16"/>
  <c r="CD46" i="16" s="1"/>
  <c r="AW51" i="16"/>
  <c r="BW51" i="16" s="1"/>
  <c r="BD51" i="16"/>
  <c r="BY64" i="16"/>
  <c r="CD64" i="16" s="1"/>
  <c r="BA64" i="16"/>
  <c r="BN64" i="16" s="1"/>
  <c r="BR64" i="16" s="1"/>
  <c r="AW44" i="16"/>
  <c r="BW44" i="16" s="1"/>
  <c r="BD46" i="16"/>
  <c r="BY48" i="16"/>
  <c r="CD48" i="16" s="1"/>
  <c r="AZ50" i="16"/>
  <c r="BU50" i="16" s="1"/>
  <c r="BY51" i="16"/>
  <c r="CD51" i="16" s="1"/>
  <c r="K52" i="16"/>
  <c r="W52" i="16"/>
  <c r="AA52" i="16" s="1"/>
  <c r="AW52" i="16"/>
  <c r="BW52" i="16" s="1"/>
  <c r="BJ55" i="16"/>
  <c r="AT55" i="16"/>
  <c r="BI55" i="16"/>
  <c r="AZ55" i="16"/>
  <c r="BU55" i="16" s="1"/>
  <c r="AY43" i="16"/>
  <c r="K46" i="16"/>
  <c r="X47" i="16"/>
  <c r="Z47" i="16" s="1"/>
  <c r="AD47" i="16" s="1"/>
  <c r="W48" i="16"/>
  <c r="AB48" i="16" s="1"/>
  <c r="AW48" i="16"/>
  <c r="BW48" i="16" s="1"/>
  <c r="BD48" i="16"/>
  <c r="AT49" i="16"/>
  <c r="BI49" i="16"/>
  <c r="BO49" i="16"/>
  <c r="AX50" i="16"/>
  <c r="BJ50" i="16" s="1"/>
  <c r="BE50" i="16"/>
  <c r="BP50" i="16" s="1"/>
  <c r="Y52" i="16"/>
  <c r="BF52" i="16"/>
  <c r="BO52" i="16" s="1"/>
  <c r="AY52" i="16"/>
  <c r="BI52" i="16" s="1"/>
  <c r="BS63" i="16"/>
  <c r="BQ63" i="16"/>
  <c r="AV47" i="16"/>
  <c r="BD47" i="16"/>
  <c r="BF49" i="16"/>
  <c r="BC50" i="16"/>
  <c r="BD64" i="16"/>
  <c r="AV64" i="16"/>
  <c r="AW64" i="16"/>
  <c r="BW64" i="16" s="1"/>
  <c r="BG68" i="16"/>
  <c r="BA68" i="16"/>
  <c r="AY44" i="16"/>
  <c r="AV45" i="16"/>
  <c r="BD45" i="16"/>
  <c r="BF47" i="16"/>
  <c r="BP47" i="16" s="1"/>
  <c r="BC48" i="16"/>
  <c r="K49" i="16"/>
  <c r="V50" i="16"/>
  <c r="AV54" i="16"/>
  <c r="BC54" i="16"/>
  <c r="K54" i="16"/>
  <c r="AY47" i="16"/>
  <c r="AV48" i="16"/>
  <c r="AT52" i="16"/>
  <c r="AZ52" i="16"/>
  <c r="BU52" i="16" s="1"/>
  <c r="AW54" i="16"/>
  <c r="BW54" i="16" s="1"/>
  <c r="BD54" i="16"/>
  <c r="BC55" i="16"/>
  <c r="BY75" i="16"/>
  <c r="CD75" i="16" s="1"/>
  <c r="AZ53" i="16"/>
  <c r="BU53" i="16" s="1"/>
  <c r="CA53" i="16" s="1"/>
  <c r="BD55" i="16"/>
  <c r="AX53" i="16"/>
  <c r="BE53" i="16"/>
  <c r="BV53" i="16"/>
  <c r="BX53" i="16" s="1"/>
  <c r="N55" i="16"/>
  <c r="BE55" i="16"/>
  <c r="BP55" i="16" s="1"/>
  <c r="AA63" i="16"/>
  <c r="X63" i="16"/>
  <c r="Z63" i="16" s="1"/>
  <c r="AD63" i="16" s="1"/>
  <c r="BK63" i="16"/>
  <c r="BM63" i="16"/>
  <c r="AZ67" i="16"/>
  <c r="BU67" i="16" s="1"/>
  <c r="AW70" i="16"/>
  <c r="BW70" i="16" s="1"/>
  <c r="BF70" i="16"/>
  <c r="BE70" i="16"/>
  <c r="AV75" i="16"/>
  <c r="BC75" i="16"/>
  <c r="K75" i="16"/>
  <c r="V75" i="16"/>
  <c r="BA66" i="16"/>
  <c r="BN66" i="16" s="1"/>
  <c r="BR66" i="16" s="1"/>
  <c r="BO66" i="16"/>
  <c r="BC53" i="16"/>
  <c r="AV63" i="16"/>
  <c r="BC63" i="16"/>
  <c r="AC63" i="16"/>
  <c r="BY63" i="16"/>
  <c r="CD63" i="16" s="1"/>
  <c r="AB66" i="16"/>
  <c r="AX71" i="16"/>
  <c r="BE71" i="16"/>
  <c r="N71" i="16"/>
  <c r="V53" i="16"/>
  <c r="X67" i="16"/>
  <c r="Z67" i="16" s="1"/>
  <c r="AD67" i="16" s="1"/>
  <c r="W74" i="16"/>
  <c r="AW74" i="16"/>
  <c r="BW74" i="16" s="1"/>
  <c r="BB74" i="16" s="1"/>
  <c r="BD74" i="16"/>
  <c r="BA76" i="16"/>
  <c r="BN76" i="16" s="1"/>
  <c r="BR76" i="16" s="1"/>
  <c r="BO76" i="16"/>
  <c r="X64" i="16"/>
  <c r="Z64" i="16" s="1"/>
  <c r="AD64" i="16" s="1"/>
  <c r="AC65" i="16"/>
  <c r="BY65" i="16"/>
  <c r="CD65" i="16" s="1"/>
  <c r="BD67" i="16"/>
  <c r="W67" i="16"/>
  <c r="AB67" i="16" s="1"/>
  <c r="AW67" i="16"/>
  <c r="BW67" i="16" s="1"/>
  <c r="K74" i="16"/>
  <c r="BT78" i="16"/>
  <c r="BH78" i="16"/>
  <c r="BL78" i="16" s="1"/>
  <c r="W65" i="16"/>
  <c r="AA65" i="16" s="1"/>
  <c r="AW65" i="16"/>
  <c r="BW65" i="16" s="1"/>
  <c r="BD65" i="16"/>
  <c r="AA66" i="16"/>
  <c r="AT66" i="16"/>
  <c r="BI66" i="16"/>
  <c r="AZ66" i="16"/>
  <c r="BU66" i="16" s="1"/>
  <c r="Y67" i="16"/>
  <c r="AY67" i="16"/>
  <c r="BH67" i="16" s="1"/>
  <c r="BL67" i="16" s="1"/>
  <c r="BA73" i="16"/>
  <c r="BN73" i="16" s="1"/>
  <c r="BR73" i="16" s="1"/>
  <c r="BO73" i="16"/>
  <c r="K65" i="16"/>
  <c r="X66" i="16"/>
  <c r="Z66" i="16" s="1"/>
  <c r="AD66" i="16" s="1"/>
  <c r="AW66" i="16"/>
  <c r="BW66" i="16" s="1"/>
  <c r="Y68" i="16"/>
  <c r="AY68" i="16"/>
  <c r="BF68" i="16"/>
  <c r="BO68" i="16" s="1"/>
  <c r="BC71" i="16"/>
  <c r="BS72" i="16"/>
  <c r="BQ72" i="16"/>
  <c r="AZ77" i="16"/>
  <c r="BU77" i="16" s="1"/>
  <c r="BN77" i="16"/>
  <c r="BR77" i="16" s="1"/>
  <c r="AA70" i="16"/>
  <c r="X70" i="16"/>
  <c r="Z70" i="16" s="1"/>
  <c r="AD70" i="16" s="1"/>
  <c r="AY71" i="16"/>
  <c r="BF71" i="16"/>
  <c r="AA72" i="16"/>
  <c r="X72" i="16"/>
  <c r="Z72" i="16" s="1"/>
  <c r="AD72" i="16" s="1"/>
  <c r="AB75" i="16"/>
  <c r="AX77" i="16"/>
  <c r="BE77" i="16"/>
  <c r="BN78" i="16"/>
  <c r="BR78" i="16" s="1"/>
  <c r="BO78" i="16"/>
  <c r="W64" i="16"/>
  <c r="AB64" i="16" s="1"/>
  <c r="BF64" i="16"/>
  <c r="BO64" i="16" s="1"/>
  <c r="BC65" i="16"/>
  <c r="K66" i="16"/>
  <c r="V69" i="16"/>
  <c r="AV69" i="16"/>
  <c r="BC69" i="16"/>
  <c r="Y69" i="16"/>
  <c r="AV70" i="16"/>
  <c r="AV72" i="16"/>
  <c r="BC72" i="16"/>
  <c r="AC72" i="16"/>
  <c r="BY72" i="16"/>
  <c r="CD72" i="16" s="1"/>
  <c r="N73" i="16"/>
  <c r="BE73" i="16"/>
  <c r="BP73" i="16" s="1"/>
  <c r="BV74" i="16"/>
  <c r="CA74" i="16"/>
  <c r="BD75" i="16"/>
  <c r="AV76" i="16"/>
  <c r="Y77" i="16"/>
  <c r="AY77" i="16"/>
  <c r="BI77" i="16" s="1"/>
  <c r="BF77" i="16"/>
  <c r="BO77" i="16" s="1"/>
  <c r="AY64" i="16"/>
  <c r="AV65" i="16"/>
  <c r="AW69" i="16"/>
  <c r="BW69" i="16" s="1"/>
  <c r="BD69" i="16"/>
  <c r="BD72" i="16"/>
  <c r="AY73" i="16"/>
  <c r="BJ73" i="16" s="1"/>
  <c r="BD73" i="16"/>
  <c r="AV73" i="16"/>
  <c r="N77" i="16"/>
  <c r="AZ78" i="16"/>
  <c r="BU78" i="16" s="1"/>
  <c r="AY79" i="16"/>
  <c r="K68" i="16"/>
  <c r="V68" i="16"/>
  <c r="K69" i="16"/>
  <c r="AC70" i="16"/>
  <c r="AX70" i="16"/>
  <c r="BG77" i="16"/>
  <c r="W78" i="16"/>
  <c r="AW78" i="16"/>
  <c r="BW78" i="16" s="1"/>
  <c r="BD78" i="16"/>
  <c r="BY78" i="16"/>
  <c r="CD78" i="16" s="1"/>
  <c r="BC67" i="16"/>
  <c r="K67" i="16"/>
  <c r="AW68" i="16"/>
  <c r="BW68" i="16" s="1"/>
  <c r="AV68" i="16"/>
  <c r="AY70" i="16"/>
  <c r="BC70" i="16"/>
  <c r="AV71" i="16"/>
  <c r="Y71" i="16"/>
  <c r="AC74" i="16"/>
  <c r="BY74" i="16"/>
  <c r="CD74" i="16" s="1"/>
  <c r="K76" i="16"/>
  <c r="V76" i="16"/>
  <c r="BD76" i="16"/>
  <c r="AT77" i="16"/>
  <c r="K78" i="16"/>
  <c r="BG78" i="16"/>
  <c r="BF79" i="16"/>
  <c r="BY79" i="16"/>
  <c r="CD79" i="16" s="1"/>
  <c r="V79" i="16"/>
  <c r="AC79" i="16" s="1"/>
  <c r="AV79" i="16"/>
  <c r="BC79" i="16"/>
  <c r="K79" i="16"/>
  <c r="W73" i="16"/>
  <c r="BC74" i="16"/>
  <c r="V77" i="16"/>
  <c r="AB77" i="16" s="1"/>
  <c r="AW77" i="16"/>
  <c r="BW77" i="16" s="1"/>
  <c r="BK32" i="16" l="1"/>
  <c r="BM32" i="16"/>
  <c r="BM73" i="16"/>
  <c r="BK73" i="16"/>
  <c r="BQ47" i="16"/>
  <c r="BS47" i="16"/>
  <c r="BI68" i="16"/>
  <c r="AT68" i="16"/>
  <c r="AZ68" i="16" s="1"/>
  <c r="BU68" i="16" s="1"/>
  <c r="BA65" i="16"/>
  <c r="BN65" i="16" s="1"/>
  <c r="BR65" i="16" s="1"/>
  <c r="BG65" i="16"/>
  <c r="BO65" i="16"/>
  <c r="AU67" i="16"/>
  <c r="BB67" i="16"/>
  <c r="AW39" i="16"/>
  <c r="BW39" i="16" s="1"/>
  <c r="AA76" i="16"/>
  <c r="X76" i="16"/>
  <c r="Z76" i="16" s="1"/>
  <c r="AD76" i="16" s="1"/>
  <c r="AC76" i="16"/>
  <c r="AB76" i="16"/>
  <c r="AT69" i="16"/>
  <c r="AZ69" i="16" s="1"/>
  <c r="BU69" i="16" s="1"/>
  <c r="BI69" i="16"/>
  <c r="N76" i="16"/>
  <c r="BE76" i="16"/>
  <c r="BP76" i="16" s="1"/>
  <c r="AX76" i="16"/>
  <c r="BJ76" i="16" s="1"/>
  <c r="X68" i="16"/>
  <c r="Z68" i="16" s="1"/>
  <c r="AD68" i="16" s="1"/>
  <c r="AB68" i="16"/>
  <c r="AA68" i="16"/>
  <c r="AA69" i="16"/>
  <c r="X69" i="16"/>
  <c r="Z69" i="16" s="1"/>
  <c r="AD69" i="16" s="1"/>
  <c r="BH52" i="16"/>
  <c r="BL52" i="16" s="1"/>
  <c r="BT52" i="16"/>
  <c r="N46" i="16"/>
  <c r="BE46" i="16"/>
  <c r="BP46" i="16" s="1"/>
  <c r="AX46" i="16"/>
  <c r="BJ46" i="16" s="1"/>
  <c r="BG64" i="16"/>
  <c r="BE43" i="16"/>
  <c r="BP43" i="16" s="1"/>
  <c r="N43" i="16"/>
  <c r="AX43" i="16"/>
  <c r="BJ43" i="16" s="1"/>
  <c r="N41" i="16"/>
  <c r="BE41" i="16"/>
  <c r="BP41" i="16" s="1"/>
  <c r="AX41" i="16"/>
  <c r="BJ41" i="16" s="1"/>
  <c r="BS36" i="16"/>
  <c r="BQ36" i="16"/>
  <c r="AA27" i="16"/>
  <c r="X27" i="16"/>
  <c r="AU74" i="16"/>
  <c r="BE68" i="16"/>
  <c r="BP68" i="16" s="1"/>
  <c r="AX68" i="16"/>
  <c r="BJ68" i="16" s="1"/>
  <c r="N68" i="16"/>
  <c r="BY77" i="16"/>
  <c r="CD77" i="16" s="1"/>
  <c r="AC77" i="16"/>
  <c r="N66" i="16"/>
  <c r="AX66" i="16"/>
  <c r="BJ66" i="16" s="1"/>
  <c r="BE66" i="16"/>
  <c r="BP66" i="16" s="1"/>
  <c r="BJ77" i="16"/>
  <c r="AB69" i="16"/>
  <c r="BY68" i="16"/>
  <c r="CD68" i="16" s="1"/>
  <c r="AC68" i="16"/>
  <c r="BY67" i="16"/>
  <c r="CD67" i="16" s="1"/>
  <c r="AC67" i="16"/>
  <c r="AA64" i="16"/>
  <c r="AB74" i="16"/>
  <c r="AA74" i="16"/>
  <c r="AA75" i="16"/>
  <c r="X75" i="16"/>
  <c r="Z75" i="16" s="1"/>
  <c r="AD75" i="16" s="1"/>
  <c r="BI67" i="16"/>
  <c r="AC75" i="16"/>
  <c r="BI48" i="16"/>
  <c r="AT48" i="16"/>
  <c r="AZ48" i="16" s="1"/>
  <c r="BU48" i="16" s="1"/>
  <c r="BA48" i="16"/>
  <c r="BN48" i="16" s="1"/>
  <c r="BR48" i="16" s="1"/>
  <c r="BO48" i="16"/>
  <c r="AC51" i="16"/>
  <c r="X48" i="16"/>
  <c r="Z48" i="16" s="1"/>
  <c r="AD48" i="16" s="1"/>
  <c r="Y54" i="16"/>
  <c r="AC53" i="16"/>
  <c r="BY53" i="16"/>
  <c r="CD53" i="16" s="1"/>
  <c r="BO43" i="16"/>
  <c r="BA43" i="16"/>
  <c r="BN43" i="16" s="1"/>
  <c r="BR43" i="16" s="1"/>
  <c r="BA41" i="16"/>
  <c r="BN41" i="16" s="1"/>
  <c r="BR41" i="16" s="1"/>
  <c r="BO41" i="16"/>
  <c r="BM38" i="16"/>
  <c r="BK38" i="16"/>
  <c r="BD39" i="16"/>
  <c r="BG39" i="16" s="1"/>
  <c r="BJ47" i="16"/>
  <c r="BT39" i="16"/>
  <c r="BH39" i="16"/>
  <c r="BL39" i="16" s="1"/>
  <c r="BM36" i="16"/>
  <c r="BK36" i="16"/>
  <c r="BS28" i="16"/>
  <c r="BQ28" i="16"/>
  <c r="AW37" i="16"/>
  <c r="BW37" i="16" s="1"/>
  <c r="AA48" i="16"/>
  <c r="BN36" i="16"/>
  <c r="BR36" i="16" s="1"/>
  <c r="N27" i="16"/>
  <c r="AX27" i="16"/>
  <c r="BJ27" i="16" s="1"/>
  <c r="BE27" i="16"/>
  <c r="BP27" i="16" s="1"/>
  <c r="N21" i="16"/>
  <c r="AX21" i="16"/>
  <c r="BJ21" i="16" s="1"/>
  <c r="BE21" i="16"/>
  <c r="BP21" i="16" s="1"/>
  <c r="BH32" i="16"/>
  <c r="BL32" i="16" s="1"/>
  <c r="BT32" i="16"/>
  <c r="N25" i="16"/>
  <c r="AX25" i="16"/>
  <c r="BJ25" i="16" s="1"/>
  <c r="BE25" i="16"/>
  <c r="BP25" i="16" s="1"/>
  <c r="AB14" i="16"/>
  <c r="AA14" i="16"/>
  <c r="X14" i="16"/>
  <c r="Z34" i="16"/>
  <c r="AD34" i="16" s="1"/>
  <c r="AC34" i="16"/>
  <c r="AW16" i="16"/>
  <c r="BW16" i="16" s="1"/>
  <c r="AW10" i="16"/>
  <c r="BW10" i="16" s="1"/>
  <c r="AZ10" i="16"/>
  <c r="BU10" i="16" s="1"/>
  <c r="CB10" i="16" s="1"/>
  <c r="BD20" i="16"/>
  <c r="BG20" i="16"/>
  <c r="BJ40" i="16"/>
  <c r="BH29" i="16"/>
  <c r="BL29" i="16" s="1"/>
  <c r="BT29" i="16"/>
  <c r="AA13" i="16"/>
  <c r="X13" i="16"/>
  <c r="BM24" i="16"/>
  <c r="BK24" i="16"/>
  <c r="AB13" i="16"/>
  <c r="N5" i="16"/>
  <c r="AX5" i="16"/>
  <c r="BJ5" i="16" s="1"/>
  <c r="BE5" i="16"/>
  <c r="BP5" i="16" s="1"/>
  <c r="BH3" i="16"/>
  <c r="BL3" i="16" s="1"/>
  <c r="BT3" i="16"/>
  <c r="AZ14" i="16"/>
  <c r="BU14" i="16" s="1"/>
  <c r="CB14" i="16" s="1"/>
  <c r="BT11" i="16"/>
  <c r="BH11" i="16"/>
  <c r="BL11" i="16" s="1"/>
  <c r="BD4" i="16"/>
  <c r="BG4" i="16" s="1"/>
  <c r="BD2" i="16"/>
  <c r="BG2" i="16"/>
  <c r="AU66" i="16"/>
  <c r="BB66" i="16"/>
  <c r="N75" i="16"/>
  <c r="BE75" i="16"/>
  <c r="BP75" i="16" s="1"/>
  <c r="AX75" i="16"/>
  <c r="BJ75" i="16" s="1"/>
  <c r="BI64" i="16"/>
  <c r="AT64" i="16"/>
  <c r="BQ64" i="16"/>
  <c r="BS64" i="16"/>
  <c r="AT43" i="16"/>
  <c r="AZ43" i="16"/>
  <c r="BU43" i="16" s="1"/>
  <c r="BI43" i="16"/>
  <c r="AA41" i="16"/>
  <c r="X41" i="16"/>
  <c r="Z41" i="16" s="1"/>
  <c r="AD41" i="16" s="1"/>
  <c r="BH34" i="16"/>
  <c r="BL34" i="16" s="1"/>
  <c r="BT34" i="16"/>
  <c r="N37" i="16"/>
  <c r="BE37" i="16"/>
  <c r="BP37" i="16" s="1"/>
  <c r="AX37" i="16"/>
  <c r="BJ37" i="16" s="1"/>
  <c r="BG36" i="16"/>
  <c r="BD36" i="16"/>
  <c r="AA31" i="16"/>
  <c r="X31" i="16"/>
  <c r="BH40" i="16"/>
  <c r="BL40" i="16" s="1"/>
  <c r="BT40" i="16"/>
  <c r="BE12" i="16"/>
  <c r="BP12" i="16" s="1"/>
  <c r="N12" i="16"/>
  <c r="AX12" i="16"/>
  <c r="BJ12" i="16" s="1"/>
  <c r="AW20" i="16"/>
  <c r="BW20" i="16" s="1"/>
  <c r="Z12" i="16"/>
  <c r="AD12" i="16" s="1"/>
  <c r="AC12" i="16"/>
  <c r="BA74" i="16"/>
  <c r="BN74" i="16" s="1"/>
  <c r="BR74" i="16" s="1"/>
  <c r="BO74" i="16"/>
  <c r="AB79" i="16"/>
  <c r="AT72" i="16"/>
  <c r="AZ72" i="16" s="1"/>
  <c r="BU72" i="16" s="1"/>
  <c r="BI72" i="16"/>
  <c r="AU77" i="16"/>
  <c r="BB77" i="16"/>
  <c r="BV78" i="16"/>
  <c r="BX78" i="16" s="1"/>
  <c r="CA78" i="16"/>
  <c r="V54" i="16"/>
  <c r="X53" i="16"/>
  <c r="Z53" i="16" s="1"/>
  <c r="AD53" i="16" s="1"/>
  <c r="AA53" i="16"/>
  <c r="AT63" i="16"/>
  <c r="BI63" i="16"/>
  <c r="AZ63" i="16"/>
  <c r="BU63" i="16" s="1"/>
  <c r="BA75" i="16"/>
  <c r="BN75" i="16" s="1"/>
  <c r="BR75" i="16" s="1"/>
  <c r="BO75" i="16"/>
  <c r="BP53" i="16"/>
  <c r="BE54" i="16"/>
  <c r="BP54" i="16" s="1"/>
  <c r="N54" i="16"/>
  <c r="AX54" i="16"/>
  <c r="BJ54" i="16" s="1"/>
  <c r="AU50" i="16"/>
  <c r="BB50" i="16"/>
  <c r="AC64" i="16"/>
  <c r="BJ64" i="16"/>
  <c r="AA43" i="16"/>
  <c r="X43" i="16"/>
  <c r="Z43" i="16" s="1"/>
  <c r="AD43" i="16" s="1"/>
  <c r="AT41" i="16"/>
  <c r="BI41" i="16"/>
  <c r="AZ41" i="16"/>
  <c r="BU41" i="16" s="1"/>
  <c r="N33" i="16"/>
  <c r="BE33" i="16"/>
  <c r="BP33" i="16" s="1"/>
  <c r="AX33" i="16"/>
  <c r="BJ33" i="16" s="1"/>
  <c r="AW30" i="16"/>
  <c r="BW30" i="16" s="1"/>
  <c r="BM48" i="16"/>
  <c r="BK48" i="16"/>
  <c r="AZ36" i="16"/>
  <c r="BU36" i="16" s="1"/>
  <c r="CB36" i="16" s="1"/>
  <c r="AW36" i="16"/>
  <c r="BW36" i="16" s="1"/>
  <c r="N31" i="16"/>
  <c r="AX31" i="16"/>
  <c r="BJ31" i="16" s="1"/>
  <c r="BE31" i="16"/>
  <c r="BP31" i="16" s="1"/>
  <c r="BH27" i="16"/>
  <c r="BL27" i="16" s="1"/>
  <c r="BT27" i="16"/>
  <c r="BD18" i="16"/>
  <c r="BG18" i="16"/>
  <c r="AT44" i="16"/>
  <c r="AZ44" i="16" s="1"/>
  <c r="BU44" i="16" s="1"/>
  <c r="BI44" i="16"/>
  <c r="BE14" i="16"/>
  <c r="BP14" i="16" s="1"/>
  <c r="N14" i="16"/>
  <c r="AX14" i="16"/>
  <c r="BJ14" i="16" s="1"/>
  <c r="BD22" i="16"/>
  <c r="BG22" i="16"/>
  <c r="AA23" i="16"/>
  <c r="X23" i="16"/>
  <c r="AB31" i="16"/>
  <c r="AW8" i="16"/>
  <c r="BW8" i="16" s="1"/>
  <c r="AZ8" i="16"/>
  <c r="BU8" i="16" s="1"/>
  <c r="CB8" i="16" s="1"/>
  <c r="BG8" i="16"/>
  <c r="BD8" i="16"/>
  <c r="AB20" i="16"/>
  <c r="AA20" i="16"/>
  <c r="X20" i="16"/>
  <c r="AA12" i="16"/>
  <c r="BH5" i="16"/>
  <c r="BL5" i="16" s="1"/>
  <c r="BT5" i="16"/>
  <c r="AB4" i="16"/>
  <c r="X4" i="16"/>
  <c r="AA4" i="16"/>
  <c r="AB2" i="16"/>
  <c r="X2" i="16"/>
  <c r="AA2" i="16"/>
  <c r="BH17" i="16"/>
  <c r="BL17" i="16" s="1"/>
  <c r="BT17" i="16"/>
  <c r="AW2" i="16"/>
  <c r="BW2" i="16" s="1"/>
  <c r="AZ2" i="16"/>
  <c r="BU2" i="16" s="1"/>
  <c r="CB2" i="16" s="1"/>
  <c r="AB73" i="16"/>
  <c r="AA73" i="16"/>
  <c r="AC73" i="16"/>
  <c r="N67" i="16"/>
  <c r="AX67" i="16"/>
  <c r="BJ67" i="16" s="1"/>
  <c r="BE67" i="16"/>
  <c r="BP67" i="16" s="1"/>
  <c r="BI65" i="16"/>
  <c r="AZ65" i="16"/>
  <c r="BU65" i="16" s="1"/>
  <c r="AT65" i="16"/>
  <c r="AT70" i="16"/>
  <c r="BI70" i="16"/>
  <c r="AZ70" i="16"/>
  <c r="BU70" i="16" s="1"/>
  <c r="AX65" i="16"/>
  <c r="BJ65" i="16" s="1"/>
  <c r="BE65" i="16"/>
  <c r="BP65" i="16" s="1"/>
  <c r="N65" i="16"/>
  <c r="BT66" i="16"/>
  <c r="BH66" i="16"/>
  <c r="BL66" i="16" s="1"/>
  <c r="BG76" i="16"/>
  <c r="BO53" i="16"/>
  <c r="BG53" i="16"/>
  <c r="BA53" i="16"/>
  <c r="BN53" i="16" s="1"/>
  <c r="BR53" i="16" s="1"/>
  <c r="AT75" i="16"/>
  <c r="BI75" i="16"/>
  <c r="AZ75" i="16"/>
  <c r="BU75" i="16" s="1"/>
  <c r="BJ53" i="16"/>
  <c r="BO54" i="16"/>
  <c r="BA54" i="16"/>
  <c r="BN54" i="16" s="1"/>
  <c r="BR54" i="16" s="1"/>
  <c r="AT45" i="16"/>
  <c r="AZ45" i="16" s="1"/>
  <c r="BU45" i="16" s="1"/>
  <c r="BI45" i="16"/>
  <c r="BO50" i="16"/>
  <c r="BG50" i="16"/>
  <c r="BA50" i="16"/>
  <c r="BN50" i="16" s="1"/>
  <c r="BR50" i="16" s="1"/>
  <c r="BY52" i="16"/>
  <c r="CD52" i="16" s="1"/>
  <c r="AC52" i="16"/>
  <c r="BH55" i="16"/>
  <c r="BL55" i="16" s="1"/>
  <c r="BT55" i="16"/>
  <c r="BA46" i="16"/>
  <c r="BN46" i="16" s="1"/>
  <c r="BR46" i="16" s="1"/>
  <c r="BO46" i="16"/>
  <c r="BG46" i="16"/>
  <c r="BE51" i="16"/>
  <c r="BP51" i="16" s="1"/>
  <c r="N51" i="16"/>
  <c r="AX51" i="16"/>
  <c r="BJ51" i="16" s="1"/>
  <c r="AC43" i="16"/>
  <c r="BO47" i="16"/>
  <c r="W56" i="16"/>
  <c r="BD35" i="16"/>
  <c r="BG35" i="16" s="1"/>
  <c r="Z38" i="16"/>
  <c r="AD38" i="16" s="1"/>
  <c r="AC38" i="16"/>
  <c r="BT35" i="16"/>
  <c r="BH35" i="16"/>
  <c r="BL35" i="16" s="1"/>
  <c r="BN45" i="16"/>
  <c r="BR45" i="16" s="1"/>
  <c r="BT37" i="16"/>
  <c r="BH37" i="16"/>
  <c r="BL37" i="16" s="1"/>
  <c r="AC33" i="16"/>
  <c r="Z33" i="16"/>
  <c r="AD33" i="16" s="1"/>
  <c r="AB37" i="16"/>
  <c r="AA15" i="16"/>
  <c r="X15" i="16"/>
  <c r="AB15" i="16"/>
  <c r="AW18" i="16"/>
  <c r="BW18" i="16" s="1"/>
  <c r="AC28" i="16"/>
  <c r="Z28" i="16"/>
  <c r="AD28" i="16" s="1"/>
  <c r="X6" i="16"/>
  <c r="AB6" i="16"/>
  <c r="AA6" i="16"/>
  <c r="AZ40" i="16"/>
  <c r="BU40" i="16" s="1"/>
  <c r="AW22" i="16"/>
  <c r="BW22" i="16" s="1"/>
  <c r="N23" i="16"/>
  <c r="AX23" i="16"/>
  <c r="BJ23" i="16" s="1"/>
  <c r="BE23" i="16"/>
  <c r="BP23" i="16" s="1"/>
  <c r="AB27" i="16"/>
  <c r="BD19" i="16"/>
  <c r="BG19" i="16" s="1"/>
  <c r="AV14" i="16"/>
  <c r="BI14" i="16" s="1"/>
  <c r="BV14" i="16"/>
  <c r="BX14" i="16" s="1"/>
  <c r="BC14" i="16"/>
  <c r="BO14" i="16" s="1"/>
  <c r="BD6" i="16"/>
  <c r="BG6" i="16" s="1"/>
  <c r="AX10" i="16"/>
  <c r="BJ10" i="16" s="1"/>
  <c r="BE10" i="16"/>
  <c r="BP10" i="16" s="1"/>
  <c r="N10" i="16"/>
  <c r="AA9" i="16"/>
  <c r="X9" i="16"/>
  <c r="AA7" i="16"/>
  <c r="X7" i="16"/>
  <c r="BS6" i="16"/>
  <c r="BQ6" i="16"/>
  <c r="AC10" i="16"/>
  <c r="Z10" i="16"/>
  <c r="AD10" i="16" s="1"/>
  <c r="BE4" i="16"/>
  <c r="BP4" i="16" s="1"/>
  <c r="AX4" i="16"/>
  <c r="BJ4" i="16" s="1"/>
  <c r="N4" i="16"/>
  <c r="X77" i="16"/>
  <c r="Z77" i="16" s="1"/>
  <c r="AD77" i="16" s="1"/>
  <c r="AA77" i="16"/>
  <c r="BA63" i="16"/>
  <c r="BN63" i="16" s="1"/>
  <c r="BR63" i="16" s="1"/>
  <c r="BO63" i="16"/>
  <c r="CA67" i="16"/>
  <c r="BV67" i="16"/>
  <c r="BX67" i="16" s="1"/>
  <c r="BE18" i="16"/>
  <c r="BP18" i="16" s="1"/>
  <c r="AX18" i="16"/>
  <c r="BJ18" i="16" s="1"/>
  <c r="N18" i="16"/>
  <c r="BG9" i="16"/>
  <c r="BD9" i="16"/>
  <c r="AB16" i="16"/>
  <c r="AA16" i="16"/>
  <c r="X16" i="16"/>
  <c r="BE20" i="16"/>
  <c r="BP20" i="16" s="1"/>
  <c r="AX20" i="16"/>
  <c r="BJ20" i="16" s="1"/>
  <c r="N20" i="16"/>
  <c r="AZ3" i="16"/>
  <c r="BU3" i="16" s="1"/>
  <c r="CB3" i="16" s="1"/>
  <c r="AW3" i="16"/>
  <c r="BW3" i="16" s="1"/>
  <c r="AW4" i="16"/>
  <c r="BW4" i="16" s="1"/>
  <c r="AZ4" i="16"/>
  <c r="BU4" i="16" s="1"/>
  <c r="CB4" i="16" s="1"/>
  <c r="AX78" i="16"/>
  <c r="BJ78" i="16" s="1"/>
  <c r="BE78" i="16"/>
  <c r="BP78" i="16" s="1"/>
  <c r="N78" i="16"/>
  <c r="AU78" i="16"/>
  <c r="BB78" i="16"/>
  <c r="BE79" i="16"/>
  <c r="BP79" i="16" s="1"/>
  <c r="N79" i="16"/>
  <c r="AX79" i="16"/>
  <c r="BJ79" i="16" s="1"/>
  <c r="BH77" i="16"/>
  <c r="BL77" i="16" s="1"/>
  <c r="BT77" i="16"/>
  <c r="X73" i="16"/>
  <c r="Z73" i="16" s="1"/>
  <c r="AD73" i="16" s="1"/>
  <c r="BA67" i="16"/>
  <c r="BN67" i="16" s="1"/>
  <c r="BR67" i="16" s="1"/>
  <c r="BG67" i="16"/>
  <c r="BO67" i="16"/>
  <c r="BJ70" i="16"/>
  <c r="BX74" i="16"/>
  <c r="AC69" i="16"/>
  <c r="BY69" i="16"/>
  <c r="CD69" i="16" s="1"/>
  <c r="BG73" i="16"/>
  <c r="AX74" i="16"/>
  <c r="BJ74" i="16" s="1"/>
  <c r="BE74" i="16"/>
  <c r="BP74" i="16" s="1"/>
  <c r="N74" i="16"/>
  <c r="BP71" i="16"/>
  <c r="X74" i="16"/>
  <c r="Z74" i="16" s="1"/>
  <c r="AD74" i="16" s="1"/>
  <c r="BH53" i="16"/>
  <c r="BL53" i="16" s="1"/>
  <c r="AT54" i="16"/>
  <c r="AZ54" i="16" s="1"/>
  <c r="BU54" i="16" s="1"/>
  <c r="BI54" i="16"/>
  <c r="BS50" i="16"/>
  <c r="BQ50" i="16"/>
  <c r="BM55" i="16"/>
  <c r="BK55" i="16"/>
  <c r="AC48" i="16"/>
  <c r="AT46" i="16"/>
  <c r="AZ46" i="16" s="1"/>
  <c r="BU46" i="16" s="1"/>
  <c r="BI46" i="16"/>
  <c r="BO51" i="16"/>
  <c r="BG51" i="16"/>
  <c r="BA51" i="16"/>
  <c r="BN51" i="16" s="1"/>
  <c r="BR51" i="16" s="1"/>
  <c r="AB40" i="16"/>
  <c r="AA40" i="16"/>
  <c r="BN47" i="16"/>
  <c r="BR47" i="16" s="1"/>
  <c r="BI42" i="16"/>
  <c r="AT42" i="16"/>
  <c r="AZ42" i="16" s="1"/>
  <c r="BU42" i="16" s="1"/>
  <c r="X40" i="16"/>
  <c r="Z40" i="16" s="1"/>
  <c r="AD40" i="16" s="1"/>
  <c r="AW35" i="16"/>
  <c r="BW35" i="16" s="1"/>
  <c r="BO40" i="16"/>
  <c r="BG40" i="16"/>
  <c r="BA40" i="16"/>
  <c r="BN40" i="16" s="1"/>
  <c r="BR40" i="16" s="1"/>
  <c r="AA35" i="16"/>
  <c r="X35" i="16"/>
  <c r="BA42" i="16"/>
  <c r="BN42" i="16" s="1"/>
  <c r="BR42" i="16" s="1"/>
  <c r="BO42" i="16"/>
  <c r="AA37" i="16"/>
  <c r="X37" i="16"/>
  <c r="AW28" i="16"/>
  <c r="BW28" i="16" s="1"/>
  <c r="BG30" i="16"/>
  <c r="BD30" i="16"/>
  <c r="BS35" i="16"/>
  <c r="BQ35" i="16"/>
  <c r="AB35" i="16"/>
  <c r="BH31" i="16"/>
  <c r="BL31" i="16" s="1"/>
  <c r="BT31" i="16"/>
  <c r="AB18" i="16"/>
  <c r="AA18" i="16"/>
  <c r="X18" i="16"/>
  <c r="BG25" i="16"/>
  <c r="BD25" i="16"/>
  <c r="AB22" i="16"/>
  <c r="AA22" i="16"/>
  <c r="X22" i="16"/>
  <c r="BD26" i="16"/>
  <c r="BG26" i="16" s="1"/>
  <c r="AA19" i="16"/>
  <c r="X19" i="16"/>
  <c r="AW12" i="16"/>
  <c r="BW12" i="16" s="1"/>
  <c r="AW6" i="16"/>
  <c r="BW6" i="16" s="1"/>
  <c r="AZ6" i="16"/>
  <c r="BU6" i="16" s="1"/>
  <c r="CB6" i="16" s="1"/>
  <c r="BP45" i="16"/>
  <c r="BS32" i="16"/>
  <c r="BQ32" i="16"/>
  <c r="BD17" i="16"/>
  <c r="BG17" i="16" s="1"/>
  <c r="AX8" i="16"/>
  <c r="BJ8" i="16" s="1"/>
  <c r="BE8" i="16"/>
  <c r="BP8" i="16" s="1"/>
  <c r="N8" i="16"/>
  <c r="N9" i="16"/>
  <c r="AX9" i="16"/>
  <c r="BJ9" i="16" s="1"/>
  <c r="BE9" i="16"/>
  <c r="BP9" i="16" s="1"/>
  <c r="N7" i="16"/>
  <c r="AX7" i="16"/>
  <c r="BJ7" i="16" s="1"/>
  <c r="BE7" i="16"/>
  <c r="BP7" i="16" s="1"/>
  <c r="BC25" i="16"/>
  <c r="BO25" i="16" s="1"/>
  <c r="BM6" i="16"/>
  <c r="BK6" i="16"/>
  <c r="AZ9" i="16"/>
  <c r="BU9" i="16" s="1"/>
  <c r="CB9" i="16" s="1"/>
  <c r="AA3" i="16"/>
  <c r="X3" i="16"/>
  <c r="AB3" i="16"/>
  <c r="BC2" i="16"/>
  <c r="BO2" i="16" s="1"/>
  <c r="BA72" i="16"/>
  <c r="BN72" i="16" s="1"/>
  <c r="BR72" i="16" s="1"/>
  <c r="BO72" i="16"/>
  <c r="BG72" i="16"/>
  <c r="BA55" i="16"/>
  <c r="BN55" i="16" s="1"/>
  <c r="BR55" i="16" s="1"/>
  <c r="BO55" i="16"/>
  <c r="BH49" i="16"/>
  <c r="BL49" i="16" s="1"/>
  <c r="BT49" i="16"/>
  <c r="BS48" i="16"/>
  <c r="BQ48" i="16"/>
  <c r="BD10" i="16"/>
  <c r="BG10" i="16" s="1"/>
  <c r="BS24" i="16"/>
  <c r="BQ24" i="16"/>
  <c r="AA11" i="16"/>
  <c r="X11" i="16"/>
  <c r="BA79" i="16"/>
  <c r="BN79" i="16" s="1"/>
  <c r="BR79" i="16" s="1"/>
  <c r="BO79" i="16"/>
  <c r="AC71" i="16"/>
  <c r="AA71" i="16"/>
  <c r="BY71" i="16"/>
  <c r="CD71" i="16" s="1"/>
  <c r="AB71" i="16"/>
  <c r="Z71" i="16"/>
  <c r="AD71" i="16" s="1"/>
  <c r="BI73" i="16"/>
  <c r="AT73" i="16"/>
  <c r="BQ73" i="16"/>
  <c r="BS73" i="16"/>
  <c r="BA69" i="16"/>
  <c r="BN69" i="16" s="1"/>
  <c r="BR69" i="16" s="1"/>
  <c r="BO69" i="16"/>
  <c r="BO71" i="16"/>
  <c r="BA71" i="16"/>
  <c r="BN71" i="16" s="1"/>
  <c r="BR71" i="16" s="1"/>
  <c r="BJ71" i="16"/>
  <c r="BG66" i="16"/>
  <c r="BP70" i="16"/>
  <c r="AB53" i="16"/>
  <c r="BN68" i="16"/>
  <c r="BR68" i="16" s="1"/>
  <c r="BM50" i="16"/>
  <c r="BK50" i="16"/>
  <c r="AA44" i="16"/>
  <c r="X44" i="16"/>
  <c r="Z44" i="16" s="1"/>
  <c r="AD44" i="16" s="1"/>
  <c r="AC44" i="16"/>
  <c r="AB44" i="16"/>
  <c r="BI51" i="16"/>
  <c r="AT51" i="16"/>
  <c r="AZ51" i="16" s="1"/>
  <c r="BU51" i="16" s="1"/>
  <c r="AA67" i="16"/>
  <c r="AW33" i="16"/>
  <c r="BW33" i="16" s="1"/>
  <c r="AZ34" i="16"/>
  <c r="BU34" i="16" s="1"/>
  <c r="CB34" i="16" s="1"/>
  <c r="AW34" i="16"/>
  <c r="BW34" i="16" s="1"/>
  <c r="BJ42" i="16"/>
  <c r="BG28" i="16"/>
  <c r="BD28" i="16"/>
  <c r="BD24" i="16"/>
  <c r="BG24" i="16"/>
  <c r="BH23" i="16"/>
  <c r="BL23" i="16" s="1"/>
  <c r="BT23" i="16"/>
  <c r="BE22" i="16"/>
  <c r="BP22" i="16" s="1"/>
  <c r="N22" i="16"/>
  <c r="AX22" i="16"/>
  <c r="BJ22" i="16" s="1"/>
  <c r="AW32" i="16"/>
  <c r="BW32" i="16" s="1"/>
  <c r="AZ21" i="16"/>
  <c r="BU21" i="16" s="1"/>
  <c r="CB21" i="16" s="1"/>
  <c r="AW21" i="16"/>
  <c r="BW21" i="16" s="1"/>
  <c r="AC30" i="16"/>
  <c r="Z30" i="16"/>
  <c r="AD30" i="16" s="1"/>
  <c r="AW26" i="16"/>
  <c r="BW26" i="16" s="1"/>
  <c r="N19" i="16"/>
  <c r="AX19" i="16"/>
  <c r="BJ19" i="16" s="1"/>
  <c r="BE19" i="16"/>
  <c r="BP19" i="16" s="1"/>
  <c r="BD12" i="16"/>
  <c r="BG12" i="16" s="1"/>
  <c r="BJ45" i="16"/>
  <c r="AA29" i="16"/>
  <c r="X29" i="16"/>
  <c r="AA17" i="16"/>
  <c r="X17" i="16"/>
  <c r="AB17" i="16"/>
  <c r="AZ7" i="16"/>
  <c r="BU7" i="16" s="1"/>
  <c r="CB7" i="16" s="1"/>
  <c r="AW7" i="16"/>
  <c r="BW7" i="16" s="1"/>
  <c r="BP15" i="16"/>
  <c r="AZ19" i="16"/>
  <c r="BU19" i="16" s="1"/>
  <c r="CB19" i="16" s="1"/>
  <c r="AC8" i="16"/>
  <c r="Z8" i="16"/>
  <c r="AD8" i="16" s="1"/>
  <c r="AB7" i="16"/>
  <c r="N3" i="16"/>
  <c r="AX3" i="16"/>
  <c r="BJ3" i="16" s="1"/>
  <c r="BE3" i="16"/>
  <c r="BP3" i="16" s="1"/>
  <c r="AB78" i="16"/>
  <c r="AA78" i="16"/>
  <c r="X78" i="16"/>
  <c r="Z78" i="16" s="1"/>
  <c r="AD78" i="16" s="1"/>
  <c r="BB55" i="16"/>
  <c r="AU55" i="16"/>
  <c r="BK35" i="16"/>
  <c r="BM35" i="16"/>
  <c r="AT71" i="16"/>
  <c r="AZ71" i="16" s="1"/>
  <c r="BU71" i="16" s="1"/>
  <c r="BI71" i="16"/>
  <c r="BE69" i="16"/>
  <c r="BP69" i="16" s="1"/>
  <c r="N69" i="16"/>
  <c r="AX69" i="16"/>
  <c r="BJ69" i="16" s="1"/>
  <c r="BQ55" i="16"/>
  <c r="BS55" i="16"/>
  <c r="AU53" i="16"/>
  <c r="BB53" i="16"/>
  <c r="AU52" i="16"/>
  <c r="BB52" i="16"/>
  <c r="X50" i="16"/>
  <c r="Z50" i="16" s="1"/>
  <c r="AD50" i="16" s="1"/>
  <c r="AA50" i="16"/>
  <c r="BI47" i="16"/>
  <c r="AZ47" i="16"/>
  <c r="BU47" i="16" s="1"/>
  <c r="AT47" i="16"/>
  <c r="AB52" i="16"/>
  <c r="X52" i="16"/>
  <c r="Z52" i="16" s="1"/>
  <c r="AD52" i="16" s="1"/>
  <c r="N44" i="16"/>
  <c r="BE44" i="16"/>
  <c r="BP44" i="16" s="1"/>
  <c r="AX44" i="16"/>
  <c r="BJ44" i="16" s="1"/>
  <c r="AA51" i="16"/>
  <c r="X51" i="16"/>
  <c r="Z51" i="16" s="1"/>
  <c r="AD51" i="16" s="1"/>
  <c r="BY50" i="16"/>
  <c r="CD50" i="16" s="1"/>
  <c r="AC50" i="16"/>
  <c r="N39" i="16"/>
  <c r="BE39" i="16"/>
  <c r="BP39" i="16" s="1"/>
  <c r="AX39" i="16"/>
  <c r="BJ39" i="16" s="1"/>
  <c r="BT33" i="16"/>
  <c r="BH33" i="16"/>
  <c r="BL33" i="16" s="1"/>
  <c r="AB41" i="16"/>
  <c r="BS42" i="16"/>
  <c r="BQ42" i="16"/>
  <c r="Z36" i="16"/>
  <c r="AD36" i="16" s="1"/>
  <c r="AC36" i="16"/>
  <c r="BV50" i="16"/>
  <c r="BX50" i="16" s="1"/>
  <c r="CA50" i="16"/>
  <c r="AW24" i="16"/>
  <c r="BW24" i="16" s="1"/>
  <c r="AZ24" i="16"/>
  <c r="BU24" i="16" s="1"/>
  <c r="CB24" i="16" s="1"/>
  <c r="BG21" i="16"/>
  <c r="BD21" i="16"/>
  <c r="BS26" i="16"/>
  <c r="BQ26" i="16"/>
  <c r="BS16" i="16"/>
  <c r="BQ16" i="16"/>
  <c r="AC41" i="16"/>
  <c r="BY41" i="16"/>
  <c r="CD41" i="16" s="1"/>
  <c r="AB26" i="16"/>
  <c r="AA26" i="16"/>
  <c r="X26" i="16"/>
  <c r="BN19" i="16"/>
  <c r="BR19" i="16" s="1"/>
  <c r="BM26" i="16"/>
  <c r="BK26" i="16"/>
  <c r="N13" i="16"/>
  <c r="AX13" i="16"/>
  <c r="BJ13" i="16" s="1"/>
  <c r="BE13" i="16"/>
  <c r="BP13" i="16" s="1"/>
  <c r="N29" i="16"/>
  <c r="AX29" i="16"/>
  <c r="BJ29" i="16" s="1"/>
  <c r="BE29" i="16"/>
  <c r="BP29" i="16" s="1"/>
  <c r="N17" i="16"/>
  <c r="AX17" i="16"/>
  <c r="BJ17" i="16" s="1"/>
  <c r="BE17" i="16"/>
  <c r="BP17" i="16" s="1"/>
  <c r="AZ5" i="16"/>
  <c r="BU5" i="16" s="1"/>
  <c r="CB5" i="16" s="1"/>
  <c r="AW5" i="16"/>
  <c r="BW5" i="16" s="1"/>
  <c r="BM15" i="16"/>
  <c r="BK15" i="16"/>
  <c r="BH9" i="16"/>
  <c r="BL9" i="16" s="1"/>
  <c r="BT9" i="16"/>
  <c r="BH7" i="16"/>
  <c r="BL7" i="16" s="1"/>
  <c r="BT7" i="16"/>
  <c r="BV15" i="16"/>
  <c r="BX15" i="16" s="1"/>
  <c r="AV15" i="16"/>
  <c r="BI15" i="16" s="1"/>
  <c r="BC15" i="16"/>
  <c r="BO15" i="16" s="1"/>
  <c r="AT76" i="16"/>
  <c r="AZ76" i="16" s="1"/>
  <c r="BU76" i="16" s="1"/>
  <c r="BI76" i="16"/>
  <c r="CC53" i="16"/>
  <c r="AA39" i="16"/>
  <c r="X39" i="16"/>
  <c r="AT79" i="16"/>
  <c r="AZ79" i="16"/>
  <c r="BU79" i="16" s="1"/>
  <c r="BI79" i="16"/>
  <c r="AC78" i="16"/>
  <c r="AA79" i="16"/>
  <c r="X79" i="16"/>
  <c r="Z79" i="16" s="1"/>
  <c r="AD79" i="16" s="1"/>
  <c r="BA70" i="16"/>
  <c r="BN70" i="16" s="1"/>
  <c r="BR70" i="16" s="1"/>
  <c r="BO70" i="16"/>
  <c r="BP77" i="16"/>
  <c r="AB65" i="16"/>
  <c r="X65" i="16"/>
  <c r="Z65" i="16" s="1"/>
  <c r="AD65" i="16" s="1"/>
  <c r="N49" i="16"/>
  <c r="AX49" i="16"/>
  <c r="BJ49" i="16" s="1"/>
  <c r="BE49" i="16"/>
  <c r="BP49" i="16" s="1"/>
  <c r="AZ49" i="16"/>
  <c r="BU49" i="16" s="1"/>
  <c r="N52" i="16"/>
  <c r="AX52" i="16"/>
  <c r="BJ52" i="16" s="1"/>
  <c r="BE52" i="16"/>
  <c r="BP52" i="16" s="1"/>
  <c r="AB50" i="16"/>
  <c r="BS38" i="16"/>
  <c r="BQ38" i="16"/>
  <c r="BA44" i="16"/>
  <c r="BN44" i="16" s="1"/>
  <c r="BR44" i="16" s="1"/>
  <c r="BO44" i="16"/>
  <c r="BS30" i="16"/>
  <c r="BQ30" i="16"/>
  <c r="BD37" i="16"/>
  <c r="BG37" i="16" s="1"/>
  <c r="AW38" i="16"/>
  <c r="BW38" i="16" s="1"/>
  <c r="BS34" i="16"/>
  <c r="BQ34" i="16"/>
  <c r="AB49" i="16"/>
  <c r="X49" i="16"/>
  <c r="Z49" i="16" s="1"/>
  <c r="AD49" i="16" s="1"/>
  <c r="AC49" i="16"/>
  <c r="BH36" i="16"/>
  <c r="BL36" i="16" s="1"/>
  <c r="BT36" i="16"/>
  <c r="AB24" i="16"/>
  <c r="X24" i="16"/>
  <c r="AA24" i="16"/>
  <c r="AA21" i="16"/>
  <c r="X21" i="16"/>
  <c r="BV13" i="16"/>
  <c r="BX13" i="16" s="1"/>
  <c r="AV13" i="16"/>
  <c r="BI13" i="16" s="1"/>
  <c r="BC13" i="16"/>
  <c r="BO13" i="16" s="1"/>
  <c r="BG32" i="16"/>
  <c r="BD32" i="16"/>
  <c r="AA25" i="16"/>
  <c r="X25" i="16"/>
  <c r="BD14" i="16"/>
  <c r="BG14" i="16" s="1"/>
  <c r="AZ25" i="16"/>
  <c r="BU25" i="16" s="1"/>
  <c r="CB25" i="16" s="1"/>
  <c r="AW25" i="16"/>
  <c r="BW25" i="16" s="1"/>
  <c r="BD16" i="16"/>
  <c r="BG16" i="16" s="1"/>
  <c r="BD11" i="16"/>
  <c r="BG11" i="16"/>
  <c r="BS40" i="16"/>
  <c r="BQ40" i="16"/>
  <c r="AA5" i="16"/>
  <c r="X5" i="16"/>
  <c r="BV4" i="16"/>
  <c r="BX4" i="16" s="1"/>
  <c r="AV4" i="16"/>
  <c r="BI4" i="16" s="1"/>
  <c r="BC4" i="16"/>
  <c r="BO4" i="16" s="1"/>
  <c r="BV10" i="16"/>
  <c r="BX10" i="16" s="1"/>
  <c r="AV10" i="16"/>
  <c r="BI10" i="16" s="1"/>
  <c r="BC10" i="16"/>
  <c r="BO10" i="16" s="1"/>
  <c r="BE11" i="16"/>
  <c r="BP11" i="16" s="1"/>
  <c r="N11" i="16"/>
  <c r="AX11" i="16"/>
  <c r="BJ11" i="16" s="1"/>
  <c r="BE2" i="16"/>
  <c r="BP2" i="16" s="1"/>
  <c r="AX2" i="16"/>
  <c r="BJ2" i="16" s="1"/>
  <c r="N2" i="16"/>
  <c r="BB44" i="16" l="1"/>
  <c r="AU44" i="16"/>
  <c r="BB42" i="16"/>
  <c r="AU42" i="16"/>
  <c r="AU54" i="16"/>
  <c r="BB54" i="16"/>
  <c r="AU72" i="16"/>
  <c r="BB72" i="16"/>
  <c r="BB76" i="16"/>
  <c r="AU76" i="16"/>
  <c r="AU46" i="16"/>
  <c r="BB46" i="16"/>
  <c r="AU68" i="16"/>
  <c r="BB68" i="16"/>
  <c r="BB71" i="16"/>
  <c r="AU71" i="16"/>
  <c r="AU51" i="16"/>
  <c r="BB51" i="16"/>
  <c r="AU48" i="16"/>
  <c r="BB48" i="16"/>
  <c r="AU69" i="16"/>
  <c r="BB69" i="16"/>
  <c r="BB45" i="16"/>
  <c r="AU45" i="16"/>
  <c r="CC15" i="16"/>
  <c r="BZ15" i="16"/>
  <c r="BM42" i="16"/>
  <c r="BK42" i="16"/>
  <c r="W57" i="16"/>
  <c r="H56" i="16"/>
  <c r="J56" i="16"/>
  <c r="BC5" i="16"/>
  <c r="BO5" i="16" s="1"/>
  <c r="BV5" i="16"/>
  <c r="BX5" i="16" s="1"/>
  <c r="AV5" i="16"/>
  <c r="BI5" i="16" s="1"/>
  <c r="AU63" i="16"/>
  <c r="BB63" i="16"/>
  <c r="BS27" i="16"/>
  <c r="BQ27" i="16"/>
  <c r="BS66" i="16"/>
  <c r="BQ66" i="16"/>
  <c r="BM43" i="16"/>
  <c r="BK43" i="16"/>
  <c r="Z5" i="16"/>
  <c r="AD5" i="16" s="1"/>
  <c r="AC5" i="16"/>
  <c r="BV36" i="16"/>
  <c r="BX36" i="16" s="1"/>
  <c r="BC36" i="16"/>
  <c r="BO36" i="16" s="1"/>
  <c r="AV36" i="16"/>
  <c r="BI36" i="16" s="1"/>
  <c r="AZ38" i="16"/>
  <c r="BU38" i="16" s="1"/>
  <c r="BK49" i="16"/>
  <c r="BM49" i="16"/>
  <c r="BZ53" i="16"/>
  <c r="BC7" i="16"/>
  <c r="BO7" i="16" s="1"/>
  <c r="BV7" i="16"/>
  <c r="BX7" i="16" s="1"/>
  <c r="AV7" i="16"/>
  <c r="BI7" i="16" s="1"/>
  <c r="BQ17" i="16"/>
  <c r="BS17" i="16"/>
  <c r="BS22" i="16"/>
  <c r="BQ22" i="16"/>
  <c r="BQ70" i="16"/>
  <c r="BS70" i="16"/>
  <c r="BG69" i="16"/>
  <c r="BG55" i="16"/>
  <c r="AV2" i="16"/>
  <c r="BI2" i="16" s="1"/>
  <c r="AV25" i="16"/>
  <c r="BI25" i="16" s="1"/>
  <c r="AV24" i="16"/>
  <c r="BI24" i="16" s="1"/>
  <c r="AZ28" i="16"/>
  <c r="BU28" i="16" s="1"/>
  <c r="BM74" i="16"/>
  <c r="BK74" i="16"/>
  <c r="AU40" i="16"/>
  <c r="BB40" i="16"/>
  <c r="BM54" i="16"/>
  <c r="BK54" i="16"/>
  <c r="BC19" i="16"/>
  <c r="BO19" i="16" s="1"/>
  <c r="BK37" i="16"/>
  <c r="BM37" i="16"/>
  <c r="AU43" i="16"/>
  <c r="BB43" i="16"/>
  <c r="BS75" i="16"/>
  <c r="BQ75" i="16"/>
  <c r="BS5" i="16"/>
  <c r="BQ5" i="16"/>
  <c r="BC29" i="16"/>
  <c r="BO29" i="16" s="1"/>
  <c r="BV29" i="16"/>
  <c r="BX29" i="16" s="1"/>
  <c r="AV29" i="16"/>
  <c r="BI29" i="16" s="1"/>
  <c r="BK27" i="16"/>
  <c r="BM27" i="16"/>
  <c r="BK66" i="16"/>
  <c r="BM66" i="16"/>
  <c r="Z27" i="16"/>
  <c r="AD27" i="16" s="1"/>
  <c r="AC27" i="16"/>
  <c r="AZ39" i="16"/>
  <c r="BU39" i="16" s="1"/>
  <c r="CB39" i="16" s="1"/>
  <c r="BK13" i="16"/>
  <c r="BM13" i="16"/>
  <c r="BK3" i="16"/>
  <c r="BM3" i="16"/>
  <c r="BC24" i="16"/>
  <c r="BO24" i="16" s="1"/>
  <c r="AU65" i="16"/>
  <c r="BB65" i="16"/>
  <c r="AC4" i="16"/>
  <c r="Z4" i="16"/>
  <c r="AD4" i="16" s="1"/>
  <c r="BK75" i="16"/>
  <c r="BM75" i="16"/>
  <c r="BC32" i="16"/>
  <c r="BO32" i="16" s="1"/>
  <c r="BT48" i="16"/>
  <c r="BH48" i="16"/>
  <c r="BL48" i="16" s="1"/>
  <c r="BQ11" i="16"/>
  <c r="BS11" i="16"/>
  <c r="BM17" i="16"/>
  <c r="BK17" i="16"/>
  <c r="BM44" i="16"/>
  <c r="BK44" i="16"/>
  <c r="BM69" i="16"/>
  <c r="BK69" i="16"/>
  <c r="Z17" i="16"/>
  <c r="AD17" i="16" s="1"/>
  <c r="AC17" i="16"/>
  <c r="BV23" i="16"/>
  <c r="BX23" i="16" s="1"/>
  <c r="AV23" i="16"/>
  <c r="BI23" i="16" s="1"/>
  <c r="BC23" i="16"/>
  <c r="BO23" i="16" s="1"/>
  <c r="BV25" i="16"/>
  <c r="BX25" i="16" s="1"/>
  <c r="BS8" i="16"/>
  <c r="BQ8" i="16"/>
  <c r="BC31" i="16"/>
  <c r="BO31" i="16" s="1"/>
  <c r="BV31" i="16"/>
  <c r="BX31" i="16" s="1"/>
  <c r="AV31" i="16"/>
  <c r="BI31" i="16" s="1"/>
  <c r="BM20" i="16"/>
  <c r="BK20" i="16"/>
  <c r="BM18" i="16"/>
  <c r="BK18" i="16"/>
  <c r="AC7" i="16"/>
  <c r="Z7" i="16"/>
  <c r="AD7" i="16" s="1"/>
  <c r="Z15" i="16"/>
  <c r="AD15" i="16" s="1"/>
  <c r="AC15" i="16"/>
  <c r="BV55" i="16"/>
  <c r="BX55" i="16" s="1"/>
  <c r="BT75" i="16"/>
  <c r="BH75" i="16"/>
  <c r="BL75" i="16" s="1"/>
  <c r="BS65" i="16"/>
  <c r="BQ65" i="16"/>
  <c r="BS67" i="16"/>
  <c r="BQ67" i="16"/>
  <c r="BV17" i="16"/>
  <c r="BX17" i="16" s="1"/>
  <c r="AV17" i="16"/>
  <c r="BI17" i="16" s="1"/>
  <c r="BC17" i="16"/>
  <c r="BO17" i="16" s="1"/>
  <c r="BC6" i="16"/>
  <c r="BO6" i="16" s="1"/>
  <c r="BM14" i="16"/>
  <c r="BK14" i="16"/>
  <c r="BV27" i="16"/>
  <c r="BX27" i="16" s="1"/>
  <c r="AV27" i="16"/>
  <c r="BI27" i="16" s="1"/>
  <c r="BC27" i="16"/>
  <c r="BO27" i="16" s="1"/>
  <c r="BT41" i="16"/>
  <c r="BH41" i="16"/>
  <c r="BL41" i="16" s="1"/>
  <c r="BT63" i="16"/>
  <c r="BH63" i="16"/>
  <c r="BL63" i="16" s="1"/>
  <c r="AV19" i="16"/>
  <c r="BI19" i="16" s="1"/>
  <c r="BQ12" i="16"/>
  <c r="BS12" i="16"/>
  <c r="BS37" i="16"/>
  <c r="BQ37" i="16"/>
  <c r="BT43" i="16"/>
  <c r="BH43" i="16"/>
  <c r="BL43" i="16" s="1"/>
  <c r="BV11" i="16"/>
  <c r="BX11" i="16" s="1"/>
  <c r="AV11" i="16"/>
  <c r="BI11" i="16" s="1"/>
  <c r="BC11" i="16"/>
  <c r="BO11" i="16" s="1"/>
  <c r="BK5" i="16"/>
  <c r="BM5" i="16"/>
  <c r="Z14" i="16"/>
  <c r="AD14" i="16" s="1"/>
  <c r="AC14" i="16"/>
  <c r="BG41" i="16"/>
  <c r="AC54" i="16"/>
  <c r="Y55" i="16"/>
  <c r="BY54" i="16"/>
  <c r="CD54" i="16" s="1"/>
  <c r="BS43" i="16"/>
  <c r="BQ43" i="16"/>
  <c r="AU47" i="16"/>
  <c r="BB47" i="16"/>
  <c r="BQ45" i="16"/>
  <c r="BS45" i="16"/>
  <c r="BS74" i="16"/>
  <c r="BQ74" i="16"/>
  <c r="BM10" i="16"/>
  <c r="BK10" i="16"/>
  <c r="AU75" i="16"/>
  <c r="BB75" i="16"/>
  <c r="BV66" i="16"/>
  <c r="BX66" i="16" s="1"/>
  <c r="CA66" i="16"/>
  <c r="BM12" i="16"/>
  <c r="BK12" i="16"/>
  <c r="BV8" i="16"/>
  <c r="BX8" i="16" s="1"/>
  <c r="CC13" i="16"/>
  <c r="BZ13" i="16"/>
  <c r="BV9" i="16"/>
  <c r="BX9" i="16" s="1"/>
  <c r="AV9" i="16"/>
  <c r="BI9" i="16" s="1"/>
  <c r="BC9" i="16"/>
  <c r="BO9" i="16" s="1"/>
  <c r="CC50" i="16"/>
  <c r="BZ50" i="16"/>
  <c r="BK39" i="16"/>
  <c r="BM39" i="16"/>
  <c r="BQ44" i="16"/>
  <c r="BS44" i="16"/>
  <c r="AZ33" i="16"/>
  <c r="BU33" i="16" s="1"/>
  <c r="CB33" i="16" s="1"/>
  <c r="BM71" i="16"/>
  <c r="BK71" i="16"/>
  <c r="Z3" i="16"/>
  <c r="AD3" i="16" s="1"/>
  <c r="AC3" i="16"/>
  <c r="BS7" i="16"/>
  <c r="BQ7" i="16"/>
  <c r="BM8" i="16"/>
  <c r="BK8" i="16"/>
  <c r="AC37" i="16"/>
  <c r="Z37" i="16"/>
  <c r="AD37" i="16" s="1"/>
  <c r="BT46" i="16"/>
  <c r="BH46" i="16"/>
  <c r="BL46" i="16" s="1"/>
  <c r="BT54" i="16"/>
  <c r="BH54" i="16"/>
  <c r="BL54" i="16" s="1"/>
  <c r="BV77" i="16"/>
  <c r="BX77" i="16" s="1"/>
  <c r="CA77" i="16"/>
  <c r="BS78" i="16"/>
  <c r="BQ78" i="16"/>
  <c r="BS20" i="16"/>
  <c r="BQ20" i="16"/>
  <c r="BS18" i="16"/>
  <c r="BQ18" i="16"/>
  <c r="BT45" i="16"/>
  <c r="BH45" i="16"/>
  <c r="BL45" i="16" s="1"/>
  <c r="BM65" i="16"/>
  <c r="BK65" i="16"/>
  <c r="BK67" i="16"/>
  <c r="BM67" i="16"/>
  <c r="AV6" i="16"/>
  <c r="BI6" i="16" s="1"/>
  <c r="AC20" i="16"/>
  <c r="Z20" i="16"/>
  <c r="AD20" i="16" s="1"/>
  <c r="AZ30" i="16"/>
  <c r="BU30" i="16" s="1"/>
  <c r="BS54" i="16"/>
  <c r="BQ54" i="16"/>
  <c r="BV19" i="16"/>
  <c r="BX19" i="16" s="1"/>
  <c r="BV40" i="16"/>
  <c r="BX40" i="16" s="1"/>
  <c r="CA40" i="16"/>
  <c r="BM40" i="16"/>
  <c r="BK40" i="16"/>
  <c r="BT69" i="16"/>
  <c r="BH69" i="16"/>
  <c r="BL69" i="16" s="1"/>
  <c r="BM11" i="16"/>
  <c r="BK11" i="16"/>
  <c r="BS39" i="16"/>
  <c r="BQ39" i="16"/>
  <c r="BS69" i="16"/>
  <c r="BQ69" i="16"/>
  <c r="BH73" i="16"/>
  <c r="BL73" i="16" s="1"/>
  <c r="BT73" i="16"/>
  <c r="BK7" i="16"/>
  <c r="BM7" i="16"/>
  <c r="AC22" i="16"/>
  <c r="Z22" i="16"/>
  <c r="AD22" i="16" s="1"/>
  <c r="AC18" i="16"/>
  <c r="Z18" i="16"/>
  <c r="AD18" i="16" s="1"/>
  <c r="BM78" i="16"/>
  <c r="BK78" i="16"/>
  <c r="AC16" i="16"/>
  <c r="Z16" i="16"/>
  <c r="AD16" i="16" s="1"/>
  <c r="CC67" i="16"/>
  <c r="BZ67" i="16"/>
  <c r="BM4" i="16"/>
  <c r="BK4" i="16"/>
  <c r="Z9" i="16"/>
  <c r="AD9" i="16" s="1"/>
  <c r="AC9" i="16"/>
  <c r="BQ23" i="16"/>
  <c r="BS23" i="16"/>
  <c r="AC6" i="16"/>
  <c r="Z6" i="16"/>
  <c r="AD6" i="16" s="1"/>
  <c r="BM51" i="16"/>
  <c r="BK51" i="16"/>
  <c r="BB70" i="16"/>
  <c r="AU70" i="16"/>
  <c r="BV6" i="16"/>
  <c r="BX6" i="16" s="1"/>
  <c r="BS14" i="16"/>
  <c r="BQ14" i="16"/>
  <c r="BS31" i="16"/>
  <c r="BQ31" i="16"/>
  <c r="BS53" i="16"/>
  <c r="BQ53" i="16"/>
  <c r="BT72" i="16"/>
  <c r="BH72" i="16"/>
  <c r="BL72" i="16" s="1"/>
  <c r="BV34" i="16"/>
  <c r="BX34" i="16" s="1"/>
  <c r="AV34" i="16"/>
  <c r="BI34" i="16" s="1"/>
  <c r="BC34" i="16"/>
  <c r="BO34" i="16" s="1"/>
  <c r="BV3" i="16"/>
  <c r="BX3" i="16" s="1"/>
  <c r="AV3" i="16"/>
  <c r="BI3" i="16" s="1"/>
  <c r="BC3" i="16"/>
  <c r="BO3" i="16" s="1"/>
  <c r="BV39" i="16"/>
  <c r="BX39" i="16" s="1"/>
  <c r="BK46" i="16"/>
  <c r="BM46" i="16"/>
  <c r="Z19" i="16"/>
  <c r="AD19" i="16" s="1"/>
  <c r="AC19" i="16"/>
  <c r="BT42" i="16"/>
  <c r="BH42" i="16"/>
  <c r="BL42" i="16" s="1"/>
  <c r="Z21" i="16"/>
  <c r="AD21" i="16" s="1"/>
  <c r="AC21" i="16"/>
  <c r="AC29" i="16"/>
  <c r="Z29" i="16"/>
  <c r="AD29" i="16" s="1"/>
  <c r="CC10" i="16"/>
  <c r="BZ10" i="16"/>
  <c r="Z25" i="16"/>
  <c r="AD25" i="16" s="1"/>
  <c r="AC25" i="16"/>
  <c r="BK52" i="16"/>
  <c r="BM52" i="16"/>
  <c r="BS77" i="16"/>
  <c r="BQ77" i="16"/>
  <c r="BH76" i="16"/>
  <c r="BL76" i="16" s="1"/>
  <c r="BT76" i="16"/>
  <c r="AC26" i="16"/>
  <c r="Z26" i="16"/>
  <c r="AD26" i="16" s="1"/>
  <c r="BK19" i="16"/>
  <c r="BM19" i="16"/>
  <c r="BG71" i="16"/>
  <c r="AZ73" i="16"/>
  <c r="BU73" i="16" s="1"/>
  <c r="CC74" i="16"/>
  <c r="BZ74" i="16"/>
  <c r="BM79" i="16"/>
  <c r="BK79" i="16"/>
  <c r="BS4" i="16"/>
  <c r="BQ4" i="16"/>
  <c r="BM23" i="16"/>
  <c r="BK23" i="16"/>
  <c r="BG54" i="16"/>
  <c r="AC2" i="16"/>
  <c r="Z2" i="16"/>
  <c r="AD2" i="16" s="1"/>
  <c r="BC21" i="16"/>
  <c r="BO21" i="16" s="1"/>
  <c r="BK31" i="16"/>
  <c r="BM31" i="16"/>
  <c r="BK33" i="16"/>
  <c r="BM33" i="16"/>
  <c r="BM64" i="16"/>
  <c r="BK64" i="16"/>
  <c r="BG75" i="16"/>
  <c r="AA54" i="16"/>
  <c r="V55" i="16"/>
  <c r="X54" i="16"/>
  <c r="Z54" i="16" s="1"/>
  <c r="AD54" i="16" s="1"/>
  <c r="AB54" i="16"/>
  <c r="AC31" i="16"/>
  <c r="Z31" i="16"/>
  <c r="AD31" i="16" s="1"/>
  <c r="BH64" i="16"/>
  <c r="BL64" i="16" s="1"/>
  <c r="BT64" i="16"/>
  <c r="BQ25" i="16"/>
  <c r="BS25" i="16"/>
  <c r="BQ21" i="16"/>
  <c r="BS21" i="16"/>
  <c r="BM47" i="16"/>
  <c r="BK47" i="16"/>
  <c r="BK41" i="16"/>
  <c r="BM41" i="16"/>
  <c r="BS46" i="16"/>
  <c r="BQ46" i="16"/>
  <c r="AC35" i="16"/>
  <c r="Z35" i="16"/>
  <c r="AD35" i="16" s="1"/>
  <c r="AU41" i="16"/>
  <c r="BB41" i="16"/>
  <c r="BS52" i="16"/>
  <c r="BQ52" i="16"/>
  <c r="BS29" i="16"/>
  <c r="BQ29" i="16"/>
  <c r="BQ19" i="16"/>
  <c r="BS19" i="16"/>
  <c r="AU79" i="16"/>
  <c r="BB79" i="16"/>
  <c r="BK29" i="16"/>
  <c r="BM29" i="16"/>
  <c r="BM2" i="16"/>
  <c r="BK2" i="16"/>
  <c r="BG44" i="16"/>
  <c r="BG70" i="16"/>
  <c r="BT79" i="16"/>
  <c r="BH79" i="16"/>
  <c r="BL79" i="16" s="1"/>
  <c r="BQ15" i="16"/>
  <c r="BS15" i="16"/>
  <c r="BM45" i="16"/>
  <c r="BK45" i="16"/>
  <c r="AZ32" i="16"/>
  <c r="BU32" i="16" s="1"/>
  <c r="CB32" i="16" s="1"/>
  <c r="BG79" i="16"/>
  <c r="BQ9" i="16"/>
  <c r="BS9" i="16"/>
  <c r="AZ12" i="16"/>
  <c r="BU12" i="16" s="1"/>
  <c r="BG42" i="16"/>
  <c r="AZ35" i="16"/>
  <c r="BU35" i="16" s="1"/>
  <c r="CB35" i="16" s="1"/>
  <c r="BS71" i="16"/>
  <c r="BQ71" i="16"/>
  <c r="BM70" i="16"/>
  <c r="BK70" i="16"/>
  <c r="BG63" i="16"/>
  <c r="BQ51" i="16"/>
  <c r="BS51" i="16"/>
  <c r="BH70" i="16"/>
  <c r="BL70" i="16" s="1"/>
  <c r="BT70" i="16"/>
  <c r="AV21" i="16"/>
  <c r="BI21" i="16" s="1"/>
  <c r="Z23" i="16"/>
  <c r="AD23" i="16" s="1"/>
  <c r="AC23" i="16"/>
  <c r="BS33" i="16"/>
  <c r="BQ33" i="16"/>
  <c r="BG74" i="16"/>
  <c r="AZ20" i="16"/>
  <c r="BU20" i="16" s="1"/>
  <c r="AZ64" i="16"/>
  <c r="BU64" i="16" s="1"/>
  <c r="BC8" i="16"/>
  <c r="BO8" i="16" s="1"/>
  <c r="AZ16" i="16"/>
  <c r="BU16" i="16" s="1"/>
  <c r="BK25" i="16"/>
  <c r="BM25" i="16"/>
  <c r="BM21" i="16"/>
  <c r="BK21" i="16"/>
  <c r="AZ37" i="16"/>
  <c r="BU37" i="16" s="1"/>
  <c r="CB37" i="16" s="1"/>
  <c r="BG43" i="16"/>
  <c r="BG48" i="16"/>
  <c r="BM68" i="16"/>
  <c r="BK68" i="16"/>
  <c r="BS41" i="16"/>
  <c r="BQ41" i="16"/>
  <c r="BM76" i="16"/>
  <c r="BK76" i="16"/>
  <c r="CC4" i="16"/>
  <c r="BZ4" i="16"/>
  <c r="BS49" i="16"/>
  <c r="BQ49" i="16"/>
  <c r="BS2" i="16"/>
  <c r="BQ2" i="16"/>
  <c r="AC24" i="16"/>
  <c r="Z24" i="16"/>
  <c r="AD24" i="16" s="1"/>
  <c r="AU49" i="16"/>
  <c r="BB49" i="16"/>
  <c r="AC39" i="16"/>
  <c r="Z39" i="16"/>
  <c r="AD39" i="16" s="1"/>
  <c r="BQ13" i="16"/>
  <c r="BS13" i="16"/>
  <c r="BH47" i="16"/>
  <c r="BL47" i="16" s="1"/>
  <c r="BT47" i="16"/>
  <c r="BT71" i="16"/>
  <c r="BH71" i="16"/>
  <c r="BL71" i="16" s="1"/>
  <c r="BQ3" i="16"/>
  <c r="BS3" i="16"/>
  <c r="AZ26" i="16"/>
  <c r="BU26" i="16" s="1"/>
  <c r="BM22" i="16"/>
  <c r="BK22" i="16"/>
  <c r="BT51" i="16"/>
  <c r="BH51" i="16"/>
  <c r="BL51" i="16" s="1"/>
  <c r="AC11" i="16"/>
  <c r="Z11" i="16"/>
  <c r="AD11" i="16" s="1"/>
  <c r="CA49" i="16"/>
  <c r="BV49" i="16"/>
  <c r="BX49" i="16" s="1"/>
  <c r="BV2" i="16"/>
  <c r="BX2" i="16" s="1"/>
  <c r="BK9" i="16"/>
  <c r="BM9" i="16"/>
  <c r="BV24" i="16"/>
  <c r="BX24" i="16" s="1"/>
  <c r="BS79" i="16"/>
  <c r="BQ79" i="16"/>
  <c r="BS10" i="16"/>
  <c r="BQ10" i="16"/>
  <c r="CC14" i="16"/>
  <c r="BZ14" i="16"/>
  <c r="AZ22" i="16"/>
  <c r="BU22" i="16" s="1"/>
  <c r="AZ18" i="16"/>
  <c r="BU18" i="16" s="1"/>
  <c r="BM53" i="16"/>
  <c r="BK53" i="16"/>
  <c r="BT65" i="16"/>
  <c r="BH65" i="16"/>
  <c r="BL65" i="16" s="1"/>
  <c r="BV21" i="16"/>
  <c r="BX21" i="16" s="1"/>
  <c r="BH44" i="16"/>
  <c r="BL44" i="16" s="1"/>
  <c r="BT44" i="16"/>
  <c r="CC78" i="16"/>
  <c r="BZ78" i="16"/>
  <c r="AV8" i="16"/>
  <c r="BI8" i="16" s="1"/>
  <c r="Z13" i="16"/>
  <c r="AD13" i="16" s="1"/>
  <c r="AC13" i="16"/>
  <c r="BM77" i="16"/>
  <c r="BK77" i="16"/>
  <c r="BS68" i="16"/>
  <c r="BQ68" i="16"/>
  <c r="CA52" i="16"/>
  <c r="BV52" i="16"/>
  <c r="BX52" i="16" s="1"/>
  <c r="BQ76" i="16"/>
  <c r="BS76" i="16"/>
  <c r="BH68" i="16"/>
  <c r="BL68" i="16" s="1"/>
  <c r="BT68" i="16"/>
  <c r="AV35" i="16" l="1"/>
  <c r="BI35" i="16" s="1"/>
  <c r="BZ9" i="16"/>
  <c r="CC9" i="16"/>
  <c r="BZ52" i="16"/>
  <c r="CC52" i="16"/>
  <c r="BY55" i="16"/>
  <c r="CD55" i="16" s="1"/>
  <c r="AC55" i="16"/>
  <c r="Y56" i="16"/>
  <c r="BD56" i="16"/>
  <c r="AW56" i="16"/>
  <c r="BW56" i="16" s="1"/>
  <c r="CE78" i="16"/>
  <c r="CG78" i="16"/>
  <c r="CE4" i="16"/>
  <c r="CG4" i="16"/>
  <c r="CC3" i="16"/>
  <c r="BZ3" i="16"/>
  <c r="BV35" i="16"/>
  <c r="BX35" i="16" s="1"/>
  <c r="CC11" i="16"/>
  <c r="BZ11" i="16"/>
  <c r="BV37" i="16"/>
  <c r="BX37" i="16" s="1"/>
  <c r="CC40" i="16"/>
  <c r="BZ40" i="16"/>
  <c r="CB16" i="16"/>
  <c r="AV16" i="16"/>
  <c r="BI16" i="16" s="1"/>
  <c r="BC16" i="16"/>
  <c r="BO16" i="16" s="1"/>
  <c r="BV16" i="16"/>
  <c r="BX16" i="16" s="1"/>
  <c r="BV45" i="16"/>
  <c r="BX45" i="16" s="1"/>
  <c r="CA45" i="16"/>
  <c r="CB18" i="16"/>
  <c r="AV18" i="16"/>
  <c r="BI18" i="16" s="1"/>
  <c r="BC18" i="16"/>
  <c r="BO18" i="16" s="1"/>
  <c r="BV18" i="16"/>
  <c r="BX18" i="16" s="1"/>
  <c r="CC24" i="16"/>
  <c r="BZ24" i="16"/>
  <c r="BV71" i="16"/>
  <c r="BX71" i="16" s="1"/>
  <c r="CA71" i="16"/>
  <c r="AU64" i="16"/>
  <c r="BB64" i="16"/>
  <c r="BV70" i="16"/>
  <c r="BX70" i="16" s="1"/>
  <c r="CA70" i="16"/>
  <c r="AA55" i="16"/>
  <c r="X55" i="16"/>
  <c r="Z55" i="16" s="1"/>
  <c r="AD55" i="16" s="1"/>
  <c r="V56" i="16"/>
  <c r="AB55" i="16"/>
  <c r="CG67" i="16"/>
  <c r="CE67" i="16"/>
  <c r="BC35" i="16"/>
  <c r="BO35" i="16" s="1"/>
  <c r="BZ66" i="16"/>
  <c r="CC66" i="16"/>
  <c r="CA63" i="16"/>
  <c r="BV63" i="16"/>
  <c r="BX63" i="16" s="1"/>
  <c r="BZ7" i="16"/>
  <c r="CC7" i="16"/>
  <c r="BZ36" i="16"/>
  <c r="CC36" i="16"/>
  <c r="CB22" i="16"/>
  <c r="AV22" i="16"/>
  <c r="BI22" i="16" s="1"/>
  <c r="BC22" i="16"/>
  <c r="BO22" i="16" s="1"/>
  <c r="BV22" i="16"/>
  <c r="BX22" i="16" s="1"/>
  <c r="BV47" i="16"/>
  <c r="BX47" i="16" s="1"/>
  <c r="CA47" i="16"/>
  <c r="CA75" i="16"/>
  <c r="BV75" i="16"/>
  <c r="BX75" i="16" s="1"/>
  <c r="CC39" i="16"/>
  <c r="BZ39" i="16"/>
  <c r="CC21" i="16"/>
  <c r="BZ21" i="16"/>
  <c r="CC2" i="16"/>
  <c r="BZ2" i="16"/>
  <c r="CB12" i="16"/>
  <c r="BC12" i="16"/>
  <c r="BO12" i="16" s="1"/>
  <c r="BV12" i="16"/>
  <c r="BX12" i="16" s="1"/>
  <c r="AV12" i="16"/>
  <c r="BI12" i="16" s="1"/>
  <c r="CE74" i="16"/>
  <c r="CG74" i="16"/>
  <c r="CA76" i="16"/>
  <c r="BV76" i="16"/>
  <c r="BX76" i="16" s="1"/>
  <c r="CG10" i="16"/>
  <c r="CE10" i="16"/>
  <c r="AV37" i="16"/>
  <c r="BI37" i="16" s="1"/>
  <c r="BC39" i="16"/>
  <c r="BO39" i="16" s="1"/>
  <c r="CC6" i="16"/>
  <c r="BZ6" i="16"/>
  <c r="CA54" i="16"/>
  <c r="BV54" i="16"/>
  <c r="BX54" i="16" s="1"/>
  <c r="CC17" i="16"/>
  <c r="BZ17" i="16"/>
  <c r="CA55" i="16"/>
  <c r="BV33" i="16"/>
  <c r="BX33" i="16" s="1"/>
  <c r="BV48" i="16"/>
  <c r="BX48" i="16" s="1"/>
  <c r="CA48" i="16"/>
  <c r="CB28" i="16"/>
  <c r="BC28" i="16"/>
  <c r="BO28" i="16" s="1"/>
  <c r="BV28" i="16"/>
  <c r="BX28" i="16" s="1"/>
  <c r="AV28" i="16"/>
  <c r="BI28" i="16" s="1"/>
  <c r="CA51" i="16"/>
  <c r="BV51" i="16"/>
  <c r="BX51" i="16" s="1"/>
  <c r="CC77" i="16"/>
  <c r="BZ77" i="16"/>
  <c r="CA43" i="16"/>
  <c r="BV43" i="16"/>
  <c r="BX43" i="16" s="1"/>
  <c r="CC25" i="16"/>
  <c r="BZ25" i="16"/>
  <c r="J57" i="16"/>
  <c r="W58" i="16"/>
  <c r="H57" i="16"/>
  <c r="BC37" i="16"/>
  <c r="BO37" i="16" s="1"/>
  <c r="CC19" i="16"/>
  <c r="BZ19" i="16"/>
  <c r="CE13" i="16"/>
  <c r="CG13" i="16"/>
  <c r="CA41" i="16"/>
  <c r="BV41" i="16"/>
  <c r="BX41" i="16" s="1"/>
  <c r="BZ29" i="16"/>
  <c r="CC29" i="16"/>
  <c r="BZ49" i="16"/>
  <c r="CC49" i="16"/>
  <c r="CB26" i="16"/>
  <c r="BV26" i="16"/>
  <c r="BX26" i="16" s="1"/>
  <c r="AV26" i="16"/>
  <c r="BI26" i="16" s="1"/>
  <c r="BC26" i="16"/>
  <c r="BO26" i="16" s="1"/>
  <c r="AV39" i="16"/>
  <c r="BI39" i="16" s="1"/>
  <c r="CA72" i="16"/>
  <c r="BV72" i="16"/>
  <c r="BX72" i="16" s="1"/>
  <c r="BV73" i="16"/>
  <c r="BX73" i="16" s="1"/>
  <c r="CA73" i="16"/>
  <c r="CC8" i="16"/>
  <c r="BZ8" i="16"/>
  <c r="CC23" i="16"/>
  <c r="BZ23" i="16"/>
  <c r="BC33" i="16"/>
  <c r="BO33" i="16" s="1"/>
  <c r="AV32" i="16"/>
  <c r="BI32" i="16" s="1"/>
  <c r="BZ5" i="16"/>
  <c r="CC5" i="16"/>
  <c r="CE15" i="16"/>
  <c r="CG15" i="16"/>
  <c r="CA44" i="16"/>
  <c r="BV44" i="16"/>
  <c r="BX44" i="16" s="1"/>
  <c r="CB20" i="16"/>
  <c r="AV20" i="16"/>
  <c r="BI20" i="16" s="1"/>
  <c r="BC20" i="16"/>
  <c r="BO20" i="16" s="1"/>
  <c r="BV20" i="16"/>
  <c r="BX20" i="16" s="1"/>
  <c r="BV68" i="16"/>
  <c r="BX68" i="16" s="1"/>
  <c r="CA68" i="16"/>
  <c r="CG14" i="16"/>
  <c r="CE14" i="16"/>
  <c r="BV64" i="16"/>
  <c r="BX64" i="16" s="1"/>
  <c r="CA64" i="16"/>
  <c r="CC34" i="16"/>
  <c r="BZ34" i="16"/>
  <c r="BZ55" i="16"/>
  <c r="CC55" i="16"/>
  <c r="CG53" i="16"/>
  <c r="CE53" i="16"/>
  <c r="BV65" i="16"/>
  <c r="BX65" i="16" s="1"/>
  <c r="CA65" i="16"/>
  <c r="CA79" i="16"/>
  <c r="BV79" i="16"/>
  <c r="BX79" i="16" s="1"/>
  <c r="BB73" i="16"/>
  <c r="AU73" i="16"/>
  <c r="CA42" i="16"/>
  <c r="BV42" i="16"/>
  <c r="BX42" i="16" s="1"/>
  <c r="CA69" i="16"/>
  <c r="BV69" i="16"/>
  <c r="BX69" i="16" s="1"/>
  <c r="CB30" i="16"/>
  <c r="BC30" i="16"/>
  <c r="BO30" i="16" s="1"/>
  <c r="AV30" i="16"/>
  <c r="BI30" i="16" s="1"/>
  <c r="BV30" i="16"/>
  <c r="BX30" i="16" s="1"/>
  <c r="CA46" i="16"/>
  <c r="BV46" i="16"/>
  <c r="BX46" i="16" s="1"/>
  <c r="CG50" i="16"/>
  <c r="CE50" i="16"/>
  <c r="BZ27" i="16"/>
  <c r="CC27" i="16"/>
  <c r="CC31" i="16"/>
  <c r="BZ31" i="16"/>
  <c r="AV33" i="16"/>
  <c r="BI33" i="16" s="1"/>
  <c r="BV32" i="16"/>
  <c r="BX32" i="16" s="1"/>
  <c r="CB38" i="16"/>
  <c r="AV38" i="16"/>
  <c r="BI38" i="16" s="1"/>
  <c r="BV38" i="16"/>
  <c r="BX38" i="16" s="1"/>
  <c r="BC38" i="16"/>
  <c r="BO38" i="16" s="1"/>
  <c r="CC26" i="16" l="1"/>
  <c r="BZ26" i="16"/>
  <c r="CC18" i="16"/>
  <c r="BZ18" i="16"/>
  <c r="CG34" i="16"/>
  <c r="CE34" i="16"/>
  <c r="CG25" i="16"/>
  <c r="CE25" i="16"/>
  <c r="CG17" i="16"/>
  <c r="CE17" i="16"/>
  <c r="CC75" i="16"/>
  <c r="BZ75" i="16"/>
  <c r="BZ70" i="16"/>
  <c r="CC70" i="16"/>
  <c r="CC68" i="16"/>
  <c r="BZ68" i="16"/>
  <c r="CC12" i="16"/>
  <c r="BZ12" i="16"/>
  <c r="CE66" i="16"/>
  <c r="CG66" i="16"/>
  <c r="AC56" i="16"/>
  <c r="BY56" i="16"/>
  <c r="CD56" i="16" s="1"/>
  <c r="M56" i="16"/>
  <c r="L56" i="16"/>
  <c r="Y57" i="16"/>
  <c r="CC20" i="16"/>
  <c r="BZ20" i="16"/>
  <c r="CG27" i="16"/>
  <c r="CE27" i="16"/>
  <c r="CC28" i="16"/>
  <c r="BZ28" i="16"/>
  <c r="CE49" i="16"/>
  <c r="CG49" i="16"/>
  <c r="CC54" i="16"/>
  <c r="BZ54" i="16"/>
  <c r="CG2" i="16"/>
  <c r="CE2" i="16"/>
  <c r="CC65" i="16"/>
  <c r="BZ65" i="16"/>
  <c r="CG7" i="16"/>
  <c r="CE7" i="16"/>
  <c r="CC37" i="16"/>
  <c r="BZ37" i="16"/>
  <c r="CE52" i="16"/>
  <c r="CG52" i="16"/>
  <c r="CC32" i="16"/>
  <c r="BZ32" i="16"/>
  <c r="CC46" i="16"/>
  <c r="BZ46" i="16"/>
  <c r="BZ42" i="16"/>
  <c r="CC42" i="16"/>
  <c r="BZ44" i="16"/>
  <c r="CC44" i="16"/>
  <c r="CG23" i="16"/>
  <c r="CE23" i="16"/>
  <c r="CG29" i="16"/>
  <c r="CE29" i="16"/>
  <c r="CG77" i="16"/>
  <c r="CE77" i="16"/>
  <c r="CE6" i="16"/>
  <c r="CG6" i="16"/>
  <c r="CG21" i="16"/>
  <c r="CE21" i="16"/>
  <c r="CC22" i="16"/>
  <c r="BZ22" i="16"/>
  <c r="CC63" i="16"/>
  <c r="BZ63" i="16"/>
  <c r="V57" i="16"/>
  <c r="G56" i="16"/>
  <c r="AA56" i="16"/>
  <c r="X56" i="16"/>
  <c r="Z56" i="16" s="1"/>
  <c r="AD56" i="16" s="1"/>
  <c r="I56" i="16"/>
  <c r="AB56" i="16"/>
  <c r="CC71" i="16"/>
  <c r="BZ71" i="16"/>
  <c r="CC45" i="16"/>
  <c r="BZ45" i="16"/>
  <c r="CE11" i="16"/>
  <c r="CG11" i="16"/>
  <c r="CG3" i="16"/>
  <c r="CE3" i="16"/>
  <c r="CC79" i="16"/>
  <c r="BZ79" i="16"/>
  <c r="CC73" i="16"/>
  <c r="BZ73" i="16"/>
  <c r="CG19" i="16"/>
  <c r="CE19" i="16"/>
  <c r="CG36" i="16"/>
  <c r="CE36" i="16"/>
  <c r="CC69" i="16"/>
  <c r="BZ69" i="16"/>
  <c r="CC72" i="16"/>
  <c r="BZ72" i="16"/>
  <c r="CC43" i="16"/>
  <c r="BZ43" i="16"/>
  <c r="BZ76" i="16"/>
  <c r="CC76" i="16"/>
  <c r="CC64" i="16"/>
  <c r="BZ64" i="16"/>
  <c r="CC47" i="16"/>
  <c r="BZ47" i="16"/>
  <c r="CC41" i="16"/>
  <c r="BZ41" i="16"/>
  <c r="CC48" i="16"/>
  <c r="BZ48" i="16"/>
  <c r="CE24" i="16"/>
  <c r="CG24" i="16"/>
  <c r="CC16" i="16"/>
  <c r="BZ16" i="16"/>
  <c r="CG9" i="16"/>
  <c r="CE9" i="16"/>
  <c r="CG55" i="16"/>
  <c r="CE55" i="16"/>
  <c r="AW57" i="16"/>
  <c r="BW57" i="16" s="1"/>
  <c r="BD57" i="16"/>
  <c r="CC38" i="16"/>
  <c r="BZ38" i="16"/>
  <c r="CG5" i="16"/>
  <c r="CE5" i="16"/>
  <c r="CG40" i="16"/>
  <c r="CE40" i="16"/>
  <c r="CG31" i="16"/>
  <c r="CE31" i="16"/>
  <c r="CC30" i="16"/>
  <c r="BZ30" i="16"/>
  <c r="CE8" i="16"/>
  <c r="CG8" i="16"/>
  <c r="W59" i="16"/>
  <c r="J58" i="16"/>
  <c r="H58" i="16"/>
  <c r="CC51" i="16"/>
  <c r="BZ51" i="16"/>
  <c r="CC33" i="16"/>
  <c r="BZ33" i="16"/>
  <c r="CG39" i="16"/>
  <c r="CE39" i="16"/>
  <c r="CC35" i="16"/>
  <c r="BZ35" i="16"/>
  <c r="W60" i="16" l="1"/>
  <c r="J59" i="16"/>
  <c r="H59" i="16"/>
  <c r="CG76" i="16"/>
  <c r="CE76" i="16"/>
  <c r="AV56" i="16"/>
  <c r="BC56" i="16"/>
  <c r="K56" i="16"/>
  <c r="CG68" i="16"/>
  <c r="CE68" i="16"/>
  <c r="CE43" i="16"/>
  <c r="CG43" i="16"/>
  <c r="CE65" i="16"/>
  <c r="CG65" i="16"/>
  <c r="AY56" i="16"/>
  <c r="BF56" i="16"/>
  <c r="CG51" i="16"/>
  <c r="CE51" i="16"/>
  <c r="CG30" i="16"/>
  <c r="CE30" i="16"/>
  <c r="CG38" i="16"/>
  <c r="CE38" i="16"/>
  <c r="CG16" i="16"/>
  <c r="CE16" i="16"/>
  <c r="CG47" i="16"/>
  <c r="CE47" i="16"/>
  <c r="CG72" i="16"/>
  <c r="CE72" i="16"/>
  <c r="CG73" i="16"/>
  <c r="CE73" i="16"/>
  <c r="CG45" i="16"/>
  <c r="CE45" i="16"/>
  <c r="CG70" i="16"/>
  <c r="CE70" i="16"/>
  <c r="CG28" i="16"/>
  <c r="CE28" i="16"/>
  <c r="I57" i="16"/>
  <c r="V58" i="16"/>
  <c r="G57" i="16"/>
  <c r="AA57" i="16"/>
  <c r="X57" i="16"/>
  <c r="Z57" i="16" s="1"/>
  <c r="AD57" i="16" s="1"/>
  <c r="AB57" i="16"/>
  <c r="CG44" i="16"/>
  <c r="CE44" i="16"/>
  <c r="CG75" i="16"/>
  <c r="CE75" i="16"/>
  <c r="CE18" i="16"/>
  <c r="CG18" i="16"/>
  <c r="CE33" i="16"/>
  <c r="CG33" i="16"/>
  <c r="CG41" i="16"/>
  <c r="CE41" i="16"/>
  <c r="CE32" i="16"/>
  <c r="CG32" i="16"/>
  <c r="CG35" i="16"/>
  <c r="CE35" i="16"/>
  <c r="CG64" i="16"/>
  <c r="CE64" i="16"/>
  <c r="CE69" i="16"/>
  <c r="CG69" i="16"/>
  <c r="CG79" i="16"/>
  <c r="CE79" i="16"/>
  <c r="CG71" i="16"/>
  <c r="CE71" i="16"/>
  <c r="CG63" i="16"/>
  <c r="CE63" i="16"/>
  <c r="CG37" i="16"/>
  <c r="CE37" i="16"/>
  <c r="CG54" i="16"/>
  <c r="CE54" i="16"/>
  <c r="CG20" i="16"/>
  <c r="CE20" i="16"/>
  <c r="CG42" i="16"/>
  <c r="CE42" i="16"/>
  <c r="CG12" i="16"/>
  <c r="CE12" i="16"/>
  <c r="CE26" i="16"/>
  <c r="CG26" i="16"/>
  <c r="AW58" i="16"/>
  <c r="BW58" i="16" s="1"/>
  <c r="BD58" i="16"/>
  <c r="CE48" i="16"/>
  <c r="CG48" i="16"/>
  <c r="CG22" i="16"/>
  <c r="CE22" i="16"/>
  <c r="CG46" i="16"/>
  <c r="CE46" i="16"/>
  <c r="Y58" i="16"/>
  <c r="AC57" i="16"/>
  <c r="BY57" i="16"/>
  <c r="CD57" i="16" s="1"/>
  <c r="M57" i="16"/>
  <c r="L57" i="16"/>
  <c r="L58" i="16" l="1"/>
  <c r="Y59" i="16"/>
  <c r="BY58" i="16"/>
  <c r="CD58" i="16" s="1"/>
  <c r="AC58" i="16"/>
  <c r="M58" i="16"/>
  <c r="BA56" i="16"/>
  <c r="BN56" i="16" s="1"/>
  <c r="BR56" i="16" s="1"/>
  <c r="BO56" i="16"/>
  <c r="X58" i="16"/>
  <c r="Z58" i="16" s="1"/>
  <c r="AD58" i="16" s="1"/>
  <c r="I58" i="16"/>
  <c r="V59" i="16"/>
  <c r="G58" i="16"/>
  <c r="AA58" i="16"/>
  <c r="AB58" i="16"/>
  <c r="AT56" i="16"/>
  <c r="BI56" i="16"/>
  <c r="AZ56" i="16"/>
  <c r="BU56" i="16" s="1"/>
  <c r="AV57" i="16"/>
  <c r="BC57" i="16"/>
  <c r="K57" i="16"/>
  <c r="BF57" i="16"/>
  <c r="AY57" i="16"/>
  <c r="BD59" i="16"/>
  <c r="AW59" i="16"/>
  <c r="BW59" i="16" s="1"/>
  <c r="H60" i="16"/>
  <c r="W61" i="16"/>
  <c r="J60" i="16"/>
  <c r="N56" i="16"/>
  <c r="AX56" i="16"/>
  <c r="BJ56" i="16" s="1"/>
  <c r="BE56" i="16"/>
  <c r="BP56" i="16" s="1"/>
  <c r="BG56" i="16" l="1"/>
  <c r="BS56" i="16"/>
  <c r="BQ56" i="16"/>
  <c r="BT56" i="16"/>
  <c r="BH56" i="16"/>
  <c r="BL56" i="16" s="1"/>
  <c r="BK56" i="16"/>
  <c r="BM56" i="16"/>
  <c r="AY58" i="16"/>
  <c r="BF58" i="16"/>
  <c r="AW60" i="16"/>
  <c r="BW60" i="16" s="1"/>
  <c r="BD60" i="16"/>
  <c r="AX57" i="16"/>
  <c r="BJ57" i="16" s="1"/>
  <c r="BE57" i="16"/>
  <c r="BP57" i="16" s="1"/>
  <c r="N57" i="16"/>
  <c r="W62" i="16"/>
  <c r="H61" i="16"/>
  <c r="J61" i="16"/>
  <c r="BA57" i="16"/>
  <c r="BN57" i="16" s="1"/>
  <c r="BR57" i="16" s="1"/>
  <c r="BO57" i="16"/>
  <c r="BG57" i="16"/>
  <c r="AA59" i="16"/>
  <c r="V60" i="16"/>
  <c r="I59" i="16"/>
  <c r="X59" i="16"/>
  <c r="Z59" i="16" s="1"/>
  <c r="AD59" i="16" s="1"/>
  <c r="G59" i="16"/>
  <c r="AB59" i="16"/>
  <c r="BI57" i="16"/>
  <c r="AT57" i="16"/>
  <c r="K58" i="16"/>
  <c r="BC58" i="16"/>
  <c r="AV58" i="16"/>
  <c r="BY59" i="16"/>
  <c r="CD59" i="16" s="1"/>
  <c r="Y60" i="16"/>
  <c r="M59" i="16"/>
  <c r="L59" i="16"/>
  <c r="AC59" i="16"/>
  <c r="AU56" i="16"/>
  <c r="BB56" i="16"/>
  <c r="V61" i="16" l="1"/>
  <c r="G60" i="16"/>
  <c r="AA60" i="16"/>
  <c r="I60" i="16"/>
  <c r="X60" i="16"/>
  <c r="Z60" i="16" s="1"/>
  <c r="AD60" i="16" s="1"/>
  <c r="AB60" i="16"/>
  <c r="BT57" i="16"/>
  <c r="BH57" i="16"/>
  <c r="BL57" i="16" s="1"/>
  <c r="BC59" i="16"/>
  <c r="K59" i="16"/>
  <c r="AV59" i="16"/>
  <c r="J62" i="16"/>
  <c r="H62" i="16"/>
  <c r="AZ57" i="16"/>
  <c r="BU57" i="16" s="1"/>
  <c r="BS57" i="16"/>
  <c r="BQ57" i="16"/>
  <c r="AX58" i="16"/>
  <c r="BJ58" i="16" s="1"/>
  <c r="BE58" i="16"/>
  <c r="BP58" i="16" s="1"/>
  <c r="N58" i="16"/>
  <c r="BF59" i="16"/>
  <c r="AY59" i="16"/>
  <c r="BM57" i="16"/>
  <c r="BK57" i="16"/>
  <c r="CA56" i="16"/>
  <c r="BV56" i="16"/>
  <c r="BX56" i="16" s="1"/>
  <c r="BO58" i="16"/>
  <c r="BA58" i="16"/>
  <c r="BN58" i="16" s="1"/>
  <c r="BR58" i="16" s="1"/>
  <c r="BY60" i="16"/>
  <c r="CD60" i="16" s="1"/>
  <c r="M60" i="16"/>
  <c r="L60" i="16"/>
  <c r="AC60" i="16"/>
  <c r="Y61" i="16"/>
  <c r="AW61" i="16"/>
  <c r="BW61" i="16" s="1"/>
  <c r="BD61" i="16"/>
  <c r="BI58" i="16"/>
  <c r="AT58" i="16"/>
  <c r="CC56" i="16" l="1"/>
  <c r="BZ56" i="16"/>
  <c r="AC61" i="16"/>
  <c r="Y62" i="16"/>
  <c r="M61" i="16"/>
  <c r="BY61" i="16"/>
  <c r="CD61" i="16" s="1"/>
  <c r="L61" i="16"/>
  <c r="AX59" i="16"/>
  <c r="BJ59" i="16" s="1"/>
  <c r="N59" i="16"/>
  <c r="BE59" i="16"/>
  <c r="BP59" i="16" s="1"/>
  <c r="BH58" i="16"/>
  <c r="BL58" i="16" s="1"/>
  <c r="BT58" i="16"/>
  <c r="BF60" i="16"/>
  <c r="AY60" i="16"/>
  <c r="AU57" i="16"/>
  <c r="BB57" i="16"/>
  <c r="BV57" i="16"/>
  <c r="BX57" i="16" s="1"/>
  <c r="CA57" i="16"/>
  <c r="AZ58" i="16"/>
  <c r="BU58" i="16" s="1"/>
  <c r="BG58" i="16"/>
  <c r="AW62" i="16"/>
  <c r="BW62" i="16" s="1"/>
  <c r="BD62" i="16"/>
  <c r="BC60" i="16"/>
  <c r="AV60" i="16"/>
  <c r="K60" i="16"/>
  <c r="BS58" i="16"/>
  <c r="BQ58" i="16"/>
  <c r="AT59" i="16"/>
  <c r="AZ59" i="16"/>
  <c r="BU59" i="16" s="1"/>
  <c r="BI59" i="16"/>
  <c r="BM58" i="16"/>
  <c r="BK58" i="16"/>
  <c r="BA59" i="16"/>
  <c r="BN59" i="16" s="1"/>
  <c r="BR59" i="16" s="1"/>
  <c r="BO59" i="16"/>
  <c r="I61" i="16"/>
  <c r="V62" i="16"/>
  <c r="G61" i="16"/>
  <c r="AA61" i="16"/>
  <c r="X61" i="16"/>
  <c r="Z61" i="16" s="1"/>
  <c r="AD61" i="16" s="1"/>
  <c r="AB61" i="16"/>
  <c r="CC57" i="16" l="1"/>
  <c r="BZ57" i="16"/>
  <c r="AT60" i="16"/>
  <c r="BI60" i="16"/>
  <c r="AZ60" i="16"/>
  <c r="BU60" i="16" s="1"/>
  <c r="BM59" i="16"/>
  <c r="BK59" i="16"/>
  <c r="BA60" i="16"/>
  <c r="BN60" i="16" s="1"/>
  <c r="BR60" i="16" s="1"/>
  <c r="BG60" i="16"/>
  <c r="BO60" i="16"/>
  <c r="X62" i="16"/>
  <c r="Z62" i="16" s="1"/>
  <c r="AD62" i="16" s="1"/>
  <c r="I62" i="16"/>
  <c r="AA62" i="16"/>
  <c r="G62" i="16"/>
  <c r="AB62" i="16"/>
  <c r="AV61" i="16"/>
  <c r="BC61" i="16"/>
  <c r="K61" i="16"/>
  <c r="BT59" i="16"/>
  <c r="BH59" i="16"/>
  <c r="BL59" i="16" s="1"/>
  <c r="BV58" i="16"/>
  <c r="BX58" i="16" s="1"/>
  <c r="CA58" i="16"/>
  <c r="AC62" i="16"/>
  <c r="BY62" i="16"/>
  <c r="CD62" i="16" s="1"/>
  <c r="M62" i="16"/>
  <c r="L62" i="16"/>
  <c r="N60" i="16"/>
  <c r="AX60" i="16"/>
  <c r="BJ60" i="16" s="1"/>
  <c r="BE60" i="16"/>
  <c r="BP60" i="16" s="1"/>
  <c r="BG59" i="16"/>
  <c r="AU58" i="16"/>
  <c r="BB58" i="16"/>
  <c r="AU59" i="16"/>
  <c r="BB59" i="16"/>
  <c r="BF61" i="16"/>
  <c r="AY61" i="16"/>
  <c r="BQ59" i="16"/>
  <c r="BS59" i="16"/>
  <c r="CG56" i="16"/>
  <c r="CE56" i="16"/>
  <c r="AY62" i="16" l="1"/>
  <c r="BF62" i="16"/>
  <c r="AT61" i="16"/>
  <c r="BI61" i="16"/>
  <c r="AZ61" i="16"/>
  <c r="BU61" i="16" s="1"/>
  <c r="BE61" i="16"/>
  <c r="BP61" i="16" s="1"/>
  <c r="N61" i="16"/>
  <c r="AX61" i="16"/>
  <c r="BJ61" i="16" s="1"/>
  <c r="CE57" i="16"/>
  <c r="CG57" i="16"/>
  <c r="BA61" i="16"/>
  <c r="BN61" i="16" s="1"/>
  <c r="BR61" i="16" s="1"/>
  <c r="BO61" i="16"/>
  <c r="BS60" i="16"/>
  <c r="BQ60" i="16"/>
  <c r="BK60" i="16"/>
  <c r="BM60" i="16"/>
  <c r="K62" i="16"/>
  <c r="AV62" i="16"/>
  <c r="BC62" i="16"/>
  <c r="BZ58" i="16"/>
  <c r="CC58" i="16"/>
  <c r="AU60" i="16"/>
  <c r="BB60" i="16"/>
  <c r="BV59" i="16"/>
  <c r="BX59" i="16" s="1"/>
  <c r="CA59" i="16"/>
  <c r="BH60" i="16"/>
  <c r="BL60" i="16" s="1"/>
  <c r="BT60" i="16"/>
  <c r="CC59" i="16" l="1"/>
  <c r="BZ59" i="16"/>
  <c r="BM61" i="16"/>
  <c r="BK61" i="16"/>
  <c r="AX62" i="16"/>
  <c r="BJ62" i="16" s="1"/>
  <c r="BE62" i="16"/>
  <c r="BP62" i="16" s="1"/>
  <c r="N62" i="16"/>
  <c r="CG58" i="16"/>
  <c r="CE58" i="16"/>
  <c r="CA60" i="16"/>
  <c r="BV60" i="16"/>
  <c r="BX60" i="16" s="1"/>
  <c r="BO62" i="16"/>
  <c r="BA62" i="16"/>
  <c r="BN62" i="16" s="1"/>
  <c r="BR62" i="16" s="1"/>
  <c r="BS61" i="16"/>
  <c r="BQ61" i="16"/>
  <c r="AU61" i="16"/>
  <c r="BB61" i="16"/>
  <c r="AT62" i="16"/>
  <c r="AZ62" i="16" s="1"/>
  <c r="BU62" i="16" s="1"/>
  <c r="BI62" i="16"/>
  <c r="BG61" i="16"/>
  <c r="BT61" i="16"/>
  <c r="BH61" i="16"/>
  <c r="BL61" i="16" s="1"/>
  <c r="BB62" i="16" l="1"/>
  <c r="AU62" i="16"/>
  <c r="CE59" i="16"/>
  <c r="CG59" i="16"/>
  <c r="CA61" i="16"/>
  <c r="BV61" i="16"/>
  <c r="BX61" i="16" s="1"/>
  <c r="BG62" i="16"/>
  <c r="BS62" i="16"/>
  <c r="BQ62" i="16"/>
  <c r="BM62" i="16"/>
  <c r="BK62" i="16"/>
  <c r="BT62" i="16"/>
  <c r="BH62" i="16"/>
  <c r="BL62" i="16" s="1"/>
  <c r="BZ60" i="16"/>
  <c r="CC60" i="16"/>
  <c r="CE60" i="16" l="1"/>
  <c r="CG60" i="16"/>
  <c r="CC61" i="16"/>
  <c r="BZ61" i="16"/>
  <c r="BV62" i="16"/>
  <c r="BX62" i="16" s="1"/>
  <c r="CA62" i="16"/>
  <c r="CC62" i="16" l="1"/>
  <c r="BZ62" i="16"/>
  <c r="CG61" i="16"/>
  <c r="CE61" i="16"/>
  <c r="CG62" i="16" l="1"/>
  <c r="CE62" i="16"/>
  <c r="Q3" i="15" l="1"/>
  <c r="P3" i="15" s="1"/>
  <c r="Q10" i="15"/>
  <c r="J10" i="15" s="1"/>
  <c r="Q11" i="15"/>
  <c r="P11" i="15" s="1"/>
  <c r="Q18" i="15"/>
  <c r="J18" i="15" s="1"/>
  <c r="Q19" i="15"/>
  <c r="P19" i="15" s="1"/>
  <c r="AC19" i="15" s="1"/>
  <c r="CA19" i="15" s="1"/>
  <c r="CF19" i="15" s="1"/>
  <c r="Q26" i="15"/>
  <c r="J26" i="15" s="1"/>
  <c r="Y26" i="15" s="1"/>
  <c r="Q27" i="15"/>
  <c r="P27" i="15" s="1"/>
  <c r="Q34" i="15"/>
  <c r="J34" i="15" s="1"/>
  <c r="Y34" i="15" s="1"/>
  <c r="Q35" i="15"/>
  <c r="P35" i="15" s="1"/>
  <c r="AC35" i="15" s="1"/>
  <c r="CA35" i="15" s="1"/>
  <c r="CF35" i="15" s="1"/>
  <c r="Q42" i="15"/>
  <c r="L42" i="15" s="1"/>
  <c r="Q43" i="15"/>
  <c r="P43" i="15" s="1"/>
  <c r="Q50" i="15"/>
  <c r="L50" i="15" s="1"/>
  <c r="Q51" i="15"/>
  <c r="P51" i="15" s="1"/>
  <c r="Q65" i="15"/>
  <c r="K65" i="15" s="1"/>
  <c r="Q66" i="15"/>
  <c r="P66" i="15" s="1"/>
  <c r="Q73" i="15"/>
  <c r="K73" i="15" s="1"/>
  <c r="BE73" i="15" s="1"/>
  <c r="Q74" i="15"/>
  <c r="P74" i="15" s="1"/>
  <c r="M3" i="15"/>
  <c r="M4" i="15"/>
  <c r="Q4" i="15" s="1"/>
  <c r="M5" i="15"/>
  <c r="Q5" i="15" s="1"/>
  <c r="M6" i="15"/>
  <c r="Q6" i="15" s="1"/>
  <c r="M7" i="15"/>
  <c r="Q7" i="15" s="1"/>
  <c r="M8" i="15"/>
  <c r="Q8" i="15" s="1"/>
  <c r="M9" i="15"/>
  <c r="Q9" i="15" s="1"/>
  <c r="M10" i="15"/>
  <c r="M11" i="15"/>
  <c r="M12" i="15"/>
  <c r="Q12" i="15" s="1"/>
  <c r="M13" i="15"/>
  <c r="Q13" i="15" s="1"/>
  <c r="M14" i="15"/>
  <c r="Q14" i="15" s="1"/>
  <c r="M15" i="15"/>
  <c r="Q15" i="15" s="1"/>
  <c r="M16" i="15"/>
  <c r="Q16" i="15" s="1"/>
  <c r="M17" i="15"/>
  <c r="Q17" i="15" s="1"/>
  <c r="M18" i="15"/>
  <c r="M19" i="15"/>
  <c r="M20" i="15"/>
  <c r="Q20" i="15" s="1"/>
  <c r="M21" i="15"/>
  <c r="Q21" i="15" s="1"/>
  <c r="M22" i="15"/>
  <c r="Q22" i="15" s="1"/>
  <c r="M23" i="15"/>
  <c r="Q23" i="15" s="1"/>
  <c r="M24" i="15"/>
  <c r="Q24" i="15" s="1"/>
  <c r="M25" i="15"/>
  <c r="Q25" i="15" s="1"/>
  <c r="M26" i="15"/>
  <c r="M27" i="15"/>
  <c r="M28" i="15"/>
  <c r="Q28" i="15" s="1"/>
  <c r="M29" i="15"/>
  <c r="Q29" i="15" s="1"/>
  <c r="M30" i="15"/>
  <c r="Q30" i="15" s="1"/>
  <c r="M31" i="15"/>
  <c r="Q31" i="15" s="1"/>
  <c r="M32" i="15"/>
  <c r="Q32" i="15" s="1"/>
  <c r="M33" i="15"/>
  <c r="Q33" i="15" s="1"/>
  <c r="M34" i="15"/>
  <c r="M35" i="15"/>
  <c r="M36" i="15"/>
  <c r="Q36" i="15" s="1"/>
  <c r="M37" i="15"/>
  <c r="Q37" i="15" s="1"/>
  <c r="M38" i="15"/>
  <c r="Q38" i="15" s="1"/>
  <c r="M39" i="15"/>
  <c r="Q39" i="15" s="1"/>
  <c r="M40" i="15"/>
  <c r="Q40" i="15" s="1"/>
  <c r="M41" i="15"/>
  <c r="Q41" i="15" s="1"/>
  <c r="M42" i="15"/>
  <c r="M43" i="15"/>
  <c r="M44" i="15"/>
  <c r="Q44" i="15" s="1"/>
  <c r="M45" i="15"/>
  <c r="Q45" i="15" s="1"/>
  <c r="M46" i="15"/>
  <c r="Q46" i="15" s="1"/>
  <c r="M47" i="15"/>
  <c r="Q47" i="15" s="1"/>
  <c r="M48" i="15"/>
  <c r="Q48" i="15" s="1"/>
  <c r="M49" i="15"/>
  <c r="Q49" i="15" s="1"/>
  <c r="M50" i="15"/>
  <c r="M51" i="15"/>
  <c r="M52" i="15"/>
  <c r="Q52" i="15" s="1"/>
  <c r="M53" i="15"/>
  <c r="Q53" i="15" s="1"/>
  <c r="M54" i="15"/>
  <c r="Q54" i="15" s="1"/>
  <c r="M55" i="15"/>
  <c r="Q55" i="15" s="1"/>
  <c r="M63" i="15"/>
  <c r="Q63" i="15" s="1"/>
  <c r="M64" i="15"/>
  <c r="Q64" i="15" s="1"/>
  <c r="M65" i="15"/>
  <c r="M66" i="15"/>
  <c r="M67" i="15"/>
  <c r="Q67" i="15" s="1"/>
  <c r="M68" i="15"/>
  <c r="Q68" i="15" s="1"/>
  <c r="M69" i="15"/>
  <c r="Q69" i="15" s="1"/>
  <c r="M70" i="15"/>
  <c r="Q70" i="15" s="1"/>
  <c r="M71" i="15"/>
  <c r="Q71" i="15" s="1"/>
  <c r="M72" i="15"/>
  <c r="Q72" i="15" s="1"/>
  <c r="M73" i="15"/>
  <c r="M74" i="15"/>
  <c r="M75" i="15"/>
  <c r="Q75" i="15" s="1"/>
  <c r="M76" i="15"/>
  <c r="Q76" i="15" s="1"/>
  <c r="M77" i="15"/>
  <c r="Q77" i="15" s="1"/>
  <c r="M78" i="15"/>
  <c r="Q78" i="15" s="1"/>
  <c r="M79" i="15"/>
  <c r="Q79" i="15" s="1"/>
  <c r="M2" i="15"/>
  <c r="Q2" i="15" s="1"/>
  <c r="AQ79" i="15"/>
  <c r="AL79" i="15"/>
  <c r="AJ79" i="15"/>
  <c r="W79" i="15"/>
  <c r="V79" i="15"/>
  <c r="D79" i="15"/>
  <c r="AQ78" i="15"/>
  <c r="AS78" i="15" s="1"/>
  <c r="AL78" i="15"/>
  <c r="AJ78" i="15"/>
  <c r="W78" i="15"/>
  <c r="V78" i="15"/>
  <c r="D78" i="15"/>
  <c r="AQ77" i="15"/>
  <c r="AS77" i="15" s="1"/>
  <c r="AL77" i="15"/>
  <c r="AJ77" i="15"/>
  <c r="W77" i="15"/>
  <c r="V77" i="15"/>
  <c r="D77" i="15"/>
  <c r="AQ76" i="15"/>
  <c r="AS76" i="15" s="1"/>
  <c r="AL76" i="15"/>
  <c r="AJ76" i="15"/>
  <c r="W76" i="15"/>
  <c r="V76" i="15"/>
  <c r="D76" i="15"/>
  <c r="AQ75" i="15"/>
  <c r="AS75" i="15" s="1"/>
  <c r="AL75" i="15"/>
  <c r="AJ75" i="15"/>
  <c r="W75" i="15"/>
  <c r="V75" i="15"/>
  <c r="D75" i="15"/>
  <c r="AQ74" i="15"/>
  <c r="AS74" i="15" s="1"/>
  <c r="AL74" i="15"/>
  <c r="AJ74" i="15"/>
  <c r="W74" i="15"/>
  <c r="V74" i="15"/>
  <c r="D74" i="15"/>
  <c r="CK73" i="15"/>
  <c r="AQ73" i="15"/>
  <c r="AS73" i="15" s="1"/>
  <c r="AL73" i="15"/>
  <c r="AJ73" i="15"/>
  <c r="W73" i="15"/>
  <c r="V73" i="15"/>
  <c r="D73" i="15"/>
  <c r="CK72" i="15"/>
  <c r="AQ72" i="15"/>
  <c r="AS72" i="15" s="1"/>
  <c r="AL72" i="15"/>
  <c r="AJ72" i="15"/>
  <c r="W72" i="15"/>
  <c r="V72" i="15"/>
  <c r="D72" i="15"/>
  <c r="CK71" i="15"/>
  <c r="AQ71" i="15"/>
  <c r="AS71" i="15" s="1"/>
  <c r="AL71" i="15"/>
  <c r="AJ71" i="15"/>
  <c r="W71" i="15"/>
  <c r="V71" i="15"/>
  <c r="D71" i="15"/>
  <c r="CK70" i="15"/>
  <c r="AQ70" i="15"/>
  <c r="AS70" i="15" s="1"/>
  <c r="AL70" i="15"/>
  <c r="AJ70" i="15"/>
  <c r="W70" i="15"/>
  <c r="V70" i="15"/>
  <c r="D70" i="15"/>
  <c r="CK69" i="15"/>
  <c r="AQ69" i="15"/>
  <c r="AL69" i="15"/>
  <c r="AJ69" i="15"/>
  <c r="W69" i="15"/>
  <c r="V69" i="15"/>
  <c r="D69" i="15"/>
  <c r="CK68" i="15"/>
  <c r="AQ68" i="15"/>
  <c r="AS68" i="15" s="1"/>
  <c r="AL68" i="15"/>
  <c r="AJ68" i="15"/>
  <c r="W68" i="15"/>
  <c r="V68" i="15"/>
  <c r="D68" i="15"/>
  <c r="CK67" i="15"/>
  <c r="AQ67" i="15"/>
  <c r="AS67" i="15" s="1"/>
  <c r="AL67" i="15"/>
  <c r="AJ67" i="15"/>
  <c r="W67" i="15"/>
  <c r="V67" i="15"/>
  <c r="D67" i="15"/>
  <c r="CK66" i="15"/>
  <c r="AQ66" i="15"/>
  <c r="AS66" i="15" s="1"/>
  <c r="AL66" i="15"/>
  <c r="AJ66" i="15"/>
  <c r="W66" i="15"/>
  <c r="V66" i="15"/>
  <c r="D66" i="15"/>
  <c r="CK65" i="15"/>
  <c r="AQ65" i="15"/>
  <c r="AS65" i="15" s="1"/>
  <c r="AL65" i="15"/>
  <c r="AJ65" i="15"/>
  <c r="W65" i="15"/>
  <c r="V65" i="15"/>
  <c r="D65" i="15"/>
  <c r="CK64" i="15"/>
  <c r="AQ64" i="15"/>
  <c r="AS64" i="15" s="1"/>
  <c r="AL64" i="15"/>
  <c r="AJ64" i="15"/>
  <c r="W64" i="15"/>
  <c r="V64" i="15"/>
  <c r="D64" i="15"/>
  <c r="CK63" i="15"/>
  <c r="AQ63" i="15"/>
  <c r="AS63" i="15" s="1"/>
  <c r="AL63" i="15"/>
  <c r="AJ63" i="15"/>
  <c r="W63" i="15"/>
  <c r="V63" i="15"/>
  <c r="D63" i="15"/>
  <c r="CK62" i="15"/>
  <c r="AQ62" i="15"/>
  <c r="AS62" i="15" s="1"/>
  <c r="AL62" i="15"/>
  <c r="AJ62" i="15"/>
  <c r="W62" i="15"/>
  <c r="V62" i="15"/>
  <c r="D62" i="15"/>
  <c r="CK61" i="15"/>
  <c r="AQ61" i="15"/>
  <c r="AS61" i="15" s="1"/>
  <c r="AL61" i="15"/>
  <c r="AJ61" i="15"/>
  <c r="W61" i="15"/>
  <c r="V61" i="15"/>
  <c r="D61" i="15"/>
  <c r="CK60" i="15"/>
  <c r="AQ60" i="15"/>
  <c r="AS60" i="15" s="1"/>
  <c r="AL60" i="15"/>
  <c r="AJ60" i="15"/>
  <c r="W60" i="15"/>
  <c r="V60" i="15"/>
  <c r="D60" i="15"/>
  <c r="CK59" i="15"/>
  <c r="AQ59" i="15"/>
  <c r="AS59" i="15" s="1"/>
  <c r="AL59" i="15"/>
  <c r="AJ59" i="15"/>
  <c r="W59" i="15"/>
  <c r="V59" i="15"/>
  <c r="D59" i="15"/>
  <c r="CK58" i="15"/>
  <c r="AQ58" i="15"/>
  <c r="AS58" i="15" s="1"/>
  <c r="AL58" i="15"/>
  <c r="AJ58" i="15"/>
  <c r="W58" i="15"/>
  <c r="V58" i="15"/>
  <c r="D58" i="15"/>
  <c r="CK57" i="15"/>
  <c r="AQ57" i="15"/>
  <c r="AS57" i="15" s="1"/>
  <c r="AL57" i="15"/>
  <c r="AJ57" i="15"/>
  <c r="W57" i="15"/>
  <c r="V57" i="15"/>
  <c r="D57" i="15"/>
  <c r="CK56" i="15"/>
  <c r="AQ56" i="15"/>
  <c r="AS56" i="15" s="1"/>
  <c r="AL56" i="15"/>
  <c r="AJ56" i="15"/>
  <c r="W56" i="15"/>
  <c r="V56" i="15"/>
  <c r="D56" i="15"/>
  <c r="CK55" i="15"/>
  <c r="AQ55" i="15"/>
  <c r="AL55" i="15"/>
  <c r="AJ55" i="15"/>
  <c r="W55" i="15"/>
  <c r="V55" i="15"/>
  <c r="D55" i="15"/>
  <c r="CK54" i="15"/>
  <c r="AQ54" i="15"/>
  <c r="AL54" i="15"/>
  <c r="AJ54" i="15"/>
  <c r="W54" i="15"/>
  <c r="V54" i="15"/>
  <c r="D54" i="15"/>
  <c r="CK53" i="15"/>
  <c r="AQ53" i="15"/>
  <c r="AS53" i="15" s="1"/>
  <c r="AL53" i="15"/>
  <c r="AJ53" i="15"/>
  <c r="W53" i="15"/>
  <c r="V53" i="15"/>
  <c r="D53" i="15"/>
  <c r="CK52" i="15"/>
  <c r="AQ52" i="15"/>
  <c r="AS52" i="15" s="1"/>
  <c r="AL52" i="15"/>
  <c r="AJ52" i="15"/>
  <c r="W52" i="15"/>
  <c r="V52" i="15"/>
  <c r="D52" i="15"/>
  <c r="CK51" i="15"/>
  <c r="AQ51" i="15"/>
  <c r="AS51" i="15" s="1"/>
  <c r="AL51" i="15"/>
  <c r="AJ51" i="15"/>
  <c r="W51" i="15"/>
  <c r="V51" i="15"/>
  <c r="D51" i="15"/>
  <c r="CK50" i="15"/>
  <c r="AQ50" i="15"/>
  <c r="AS50" i="15" s="1"/>
  <c r="AL50" i="15"/>
  <c r="AJ50" i="15"/>
  <c r="W50" i="15"/>
  <c r="V50" i="15"/>
  <c r="D50" i="15"/>
  <c r="CK49" i="15"/>
  <c r="AQ49" i="15"/>
  <c r="AS49" i="15" s="1"/>
  <c r="AL49" i="15"/>
  <c r="AJ49" i="15"/>
  <c r="W49" i="15"/>
  <c r="V49" i="15"/>
  <c r="D49" i="15"/>
  <c r="CK48" i="15"/>
  <c r="AQ48" i="15"/>
  <c r="AS48" i="15" s="1"/>
  <c r="AL48" i="15"/>
  <c r="AJ48" i="15"/>
  <c r="W48" i="15"/>
  <c r="V48" i="15"/>
  <c r="D48" i="15"/>
  <c r="CK47" i="15"/>
  <c r="AQ47" i="15"/>
  <c r="AS47" i="15" s="1"/>
  <c r="AL47" i="15"/>
  <c r="AJ47" i="15"/>
  <c r="W47" i="15"/>
  <c r="V47" i="15"/>
  <c r="D47" i="15"/>
  <c r="CK46" i="15"/>
  <c r="AQ46" i="15"/>
  <c r="AS46" i="15" s="1"/>
  <c r="AL46" i="15"/>
  <c r="AJ46" i="15"/>
  <c r="W46" i="15"/>
  <c r="V46" i="15"/>
  <c r="D46" i="15"/>
  <c r="CK45" i="15"/>
  <c r="AQ45" i="15"/>
  <c r="AS45" i="15" s="1"/>
  <c r="AL45" i="15"/>
  <c r="AJ45" i="15"/>
  <c r="W45" i="15"/>
  <c r="V45" i="15"/>
  <c r="D45" i="15"/>
  <c r="CK44" i="15"/>
  <c r="AQ44" i="15"/>
  <c r="AS44" i="15" s="1"/>
  <c r="AL44" i="15"/>
  <c r="AJ44" i="15"/>
  <c r="W44" i="15"/>
  <c r="V44" i="15"/>
  <c r="D44" i="15"/>
  <c r="CK43" i="15"/>
  <c r="AQ43" i="15"/>
  <c r="AS43" i="15" s="1"/>
  <c r="AL43" i="15"/>
  <c r="AJ43" i="15"/>
  <c r="W43" i="15"/>
  <c r="V43" i="15"/>
  <c r="D43" i="15"/>
  <c r="CK42" i="15"/>
  <c r="AQ42" i="15"/>
  <c r="AS42" i="15" s="1"/>
  <c r="AL42" i="15"/>
  <c r="AJ42" i="15"/>
  <c r="W42" i="15"/>
  <c r="V42" i="15"/>
  <c r="D42" i="15"/>
  <c r="CK41" i="15"/>
  <c r="AT41" i="15"/>
  <c r="AQ41" i="15"/>
  <c r="AS41" i="15" s="1"/>
  <c r="AL41" i="15"/>
  <c r="AJ41" i="15"/>
  <c r="W41" i="15"/>
  <c r="V41" i="15"/>
  <c r="D41" i="15"/>
  <c r="CK40" i="15"/>
  <c r="AT40" i="15"/>
  <c r="AQ40" i="15"/>
  <c r="AL40" i="15"/>
  <c r="AJ40" i="15"/>
  <c r="W40" i="15"/>
  <c r="V40" i="15"/>
  <c r="D40" i="15"/>
  <c r="CK39" i="15"/>
  <c r="AT39" i="15"/>
  <c r="AQ39" i="15"/>
  <c r="AS39" i="15" s="1"/>
  <c r="AL39" i="15"/>
  <c r="AJ39" i="15"/>
  <c r="W39" i="15"/>
  <c r="V39" i="15"/>
  <c r="D39" i="15"/>
  <c r="CK38" i="15"/>
  <c r="AT38" i="15"/>
  <c r="AQ38" i="15"/>
  <c r="AS38" i="15" s="1"/>
  <c r="AL38" i="15"/>
  <c r="AJ38" i="15"/>
  <c r="W38" i="15"/>
  <c r="V38" i="15"/>
  <c r="D38" i="15"/>
  <c r="CK37" i="15"/>
  <c r="AT37" i="15"/>
  <c r="AQ37" i="15"/>
  <c r="AS37" i="15" s="1"/>
  <c r="AL37" i="15"/>
  <c r="AJ37" i="15"/>
  <c r="W37" i="15"/>
  <c r="V37" i="15"/>
  <c r="D37" i="15"/>
  <c r="CK36" i="15"/>
  <c r="AT36" i="15"/>
  <c r="AQ36" i="15"/>
  <c r="AS36" i="15" s="1"/>
  <c r="AL36" i="15"/>
  <c r="AJ36" i="15"/>
  <c r="W36" i="15"/>
  <c r="V36" i="15"/>
  <c r="D36" i="15"/>
  <c r="CK35" i="15"/>
  <c r="AT35" i="15"/>
  <c r="AQ35" i="15"/>
  <c r="AS35" i="15" s="1"/>
  <c r="AL35" i="15"/>
  <c r="AJ35" i="15"/>
  <c r="W35" i="15"/>
  <c r="V35" i="15"/>
  <c r="D35" i="15"/>
  <c r="CK34" i="15"/>
  <c r="AT34" i="15"/>
  <c r="AQ34" i="15"/>
  <c r="AS34" i="15" s="1"/>
  <c r="AL34" i="15"/>
  <c r="AJ34" i="15"/>
  <c r="W34" i="15"/>
  <c r="V34" i="15"/>
  <c r="D34" i="15"/>
  <c r="CK33" i="15"/>
  <c r="AT33" i="15"/>
  <c r="AQ33" i="15"/>
  <c r="AS33" i="15" s="1"/>
  <c r="AL33" i="15"/>
  <c r="AJ33" i="15"/>
  <c r="W33" i="15"/>
  <c r="V33" i="15"/>
  <c r="D33" i="15"/>
  <c r="CK32" i="15"/>
  <c r="AT32" i="15"/>
  <c r="AQ32" i="15"/>
  <c r="AS32" i="15" s="1"/>
  <c r="AL32" i="15"/>
  <c r="AJ32" i="15"/>
  <c r="W32" i="15"/>
  <c r="V32" i="15"/>
  <c r="D32" i="15"/>
  <c r="CK31" i="15"/>
  <c r="AT31" i="15"/>
  <c r="AQ31" i="15"/>
  <c r="AS31" i="15" s="1"/>
  <c r="AL31" i="15"/>
  <c r="AJ31" i="15"/>
  <c r="W31" i="15"/>
  <c r="V31" i="15"/>
  <c r="D31" i="15"/>
  <c r="CK30" i="15"/>
  <c r="AT30" i="15"/>
  <c r="AQ30" i="15"/>
  <c r="AS30" i="15" s="1"/>
  <c r="AL30" i="15"/>
  <c r="AJ30" i="15"/>
  <c r="W30" i="15"/>
  <c r="V30" i="15"/>
  <c r="D30" i="15"/>
  <c r="CK29" i="15"/>
  <c r="AT29" i="15"/>
  <c r="AQ29" i="15"/>
  <c r="AS29" i="15" s="1"/>
  <c r="AL29" i="15"/>
  <c r="AJ29" i="15"/>
  <c r="W29" i="15"/>
  <c r="V29" i="15"/>
  <c r="D29" i="15"/>
  <c r="CK28" i="15"/>
  <c r="AT28" i="15"/>
  <c r="AQ28" i="15"/>
  <c r="AS28" i="15" s="1"/>
  <c r="AL28" i="15"/>
  <c r="AJ28" i="15"/>
  <c r="W28" i="15"/>
  <c r="V28" i="15"/>
  <c r="D28" i="15"/>
  <c r="CK27" i="15"/>
  <c r="AT27" i="15"/>
  <c r="AS27" i="15"/>
  <c r="AQ27" i="15"/>
  <c r="AL27" i="15"/>
  <c r="AJ27" i="15"/>
  <c r="W27" i="15"/>
  <c r="V27" i="15"/>
  <c r="D27" i="15"/>
  <c r="CK26" i="15"/>
  <c r="AT26" i="15"/>
  <c r="AS26" i="15"/>
  <c r="AQ26" i="15"/>
  <c r="AL26" i="15"/>
  <c r="AJ26" i="15"/>
  <c r="W26" i="15"/>
  <c r="V26" i="15"/>
  <c r="D26" i="15"/>
  <c r="CK25" i="15"/>
  <c r="AT25" i="15"/>
  <c r="AS25" i="15"/>
  <c r="AQ25" i="15"/>
  <c r="AL25" i="15"/>
  <c r="AJ25" i="15"/>
  <c r="W25" i="15"/>
  <c r="V25" i="15"/>
  <c r="D25" i="15"/>
  <c r="CK24" i="15"/>
  <c r="AT24" i="15"/>
  <c r="AQ24" i="15"/>
  <c r="AS24" i="15" s="1"/>
  <c r="AL24" i="15"/>
  <c r="AJ24" i="15"/>
  <c r="W24" i="15"/>
  <c r="V24" i="15"/>
  <c r="D24" i="15"/>
  <c r="CK23" i="15"/>
  <c r="AT23" i="15"/>
  <c r="AQ23" i="15"/>
  <c r="AS23" i="15" s="1"/>
  <c r="AL23" i="15"/>
  <c r="AJ23" i="15"/>
  <c r="W23" i="15"/>
  <c r="V23" i="15"/>
  <c r="D23" i="15"/>
  <c r="CK22" i="15"/>
  <c r="AT22" i="15"/>
  <c r="AQ22" i="15"/>
  <c r="AS22" i="15" s="1"/>
  <c r="AL22" i="15"/>
  <c r="AJ22" i="15"/>
  <c r="W22" i="15"/>
  <c r="V22" i="15"/>
  <c r="D22" i="15"/>
  <c r="CK21" i="15"/>
  <c r="AT21" i="15"/>
  <c r="AQ21" i="15"/>
  <c r="AS21" i="15" s="1"/>
  <c r="AL21" i="15"/>
  <c r="AJ21" i="15"/>
  <c r="W21" i="15"/>
  <c r="V21" i="15"/>
  <c r="D21" i="15"/>
  <c r="CK20" i="15"/>
  <c r="AT20" i="15"/>
  <c r="AQ20" i="15"/>
  <c r="AS20" i="15" s="1"/>
  <c r="AL20" i="15"/>
  <c r="AJ20" i="15"/>
  <c r="W20" i="15"/>
  <c r="V20" i="15"/>
  <c r="D20" i="15"/>
  <c r="CK19" i="15"/>
  <c r="AT19" i="15"/>
  <c r="AQ19" i="15"/>
  <c r="AS19" i="15" s="1"/>
  <c r="AL19" i="15"/>
  <c r="AJ19" i="15"/>
  <c r="W19" i="15"/>
  <c r="V19" i="15"/>
  <c r="D19" i="15"/>
  <c r="CK18" i="15"/>
  <c r="AT18" i="15"/>
  <c r="AQ18" i="15"/>
  <c r="AS18" i="15" s="1"/>
  <c r="AL18" i="15"/>
  <c r="AJ18" i="15"/>
  <c r="W18" i="15"/>
  <c r="V18" i="15"/>
  <c r="D18" i="15"/>
  <c r="CK17" i="15"/>
  <c r="AT17" i="15"/>
  <c r="AQ17" i="15"/>
  <c r="AS17" i="15" s="1"/>
  <c r="AL17" i="15"/>
  <c r="AJ17" i="15"/>
  <c r="W17" i="15"/>
  <c r="V17" i="15"/>
  <c r="D17" i="15"/>
  <c r="CK16" i="15"/>
  <c r="AT16" i="15"/>
  <c r="AQ16" i="15"/>
  <c r="AS16" i="15" s="1"/>
  <c r="AL16" i="15"/>
  <c r="AJ16" i="15"/>
  <c r="W16" i="15"/>
  <c r="V16" i="15"/>
  <c r="D16" i="15"/>
  <c r="CK15" i="15"/>
  <c r="AT15" i="15"/>
  <c r="AQ15" i="15"/>
  <c r="AS15" i="15" s="1"/>
  <c r="AL15" i="15"/>
  <c r="AJ15" i="15"/>
  <c r="W15" i="15"/>
  <c r="V15" i="15"/>
  <c r="D15" i="15"/>
  <c r="CK14" i="15"/>
  <c r="AT14" i="15"/>
  <c r="AQ14" i="15"/>
  <c r="AS14" i="15" s="1"/>
  <c r="AL14" i="15"/>
  <c r="AJ14" i="15"/>
  <c r="W14" i="15"/>
  <c r="V14" i="15"/>
  <c r="D14" i="15"/>
  <c r="CK13" i="15"/>
  <c r="AT13" i="15"/>
  <c r="AQ13" i="15"/>
  <c r="AS13" i="15" s="1"/>
  <c r="AL13" i="15"/>
  <c r="AJ13" i="15"/>
  <c r="W13" i="15"/>
  <c r="V13" i="15"/>
  <c r="D13" i="15"/>
  <c r="CK12" i="15"/>
  <c r="AT12" i="15"/>
  <c r="AQ12" i="15"/>
  <c r="AS12" i="15" s="1"/>
  <c r="AL12" i="15"/>
  <c r="AJ12" i="15"/>
  <c r="W12" i="15"/>
  <c r="V12" i="15"/>
  <c r="D12" i="15"/>
  <c r="CK11" i="15"/>
  <c r="AT11" i="15"/>
  <c r="AQ11" i="15"/>
  <c r="AS11" i="15" s="1"/>
  <c r="AL11" i="15"/>
  <c r="AJ11" i="15"/>
  <c r="W11" i="15"/>
  <c r="V11" i="15"/>
  <c r="D11" i="15"/>
  <c r="CK10" i="15"/>
  <c r="AT10" i="15"/>
  <c r="AQ10" i="15"/>
  <c r="AS10" i="15" s="1"/>
  <c r="AL10" i="15"/>
  <c r="AJ10" i="15"/>
  <c r="W10" i="15"/>
  <c r="V10" i="15"/>
  <c r="D10" i="15"/>
  <c r="CK9" i="15"/>
  <c r="AT9" i="15"/>
  <c r="AQ9" i="15"/>
  <c r="AS9" i="15" s="1"/>
  <c r="AL9" i="15"/>
  <c r="AJ9" i="15"/>
  <c r="W9" i="15"/>
  <c r="V9" i="15"/>
  <c r="D9" i="15"/>
  <c r="CK8" i="15"/>
  <c r="AT8" i="15"/>
  <c r="AQ8" i="15"/>
  <c r="AS8" i="15" s="1"/>
  <c r="AL8" i="15"/>
  <c r="AJ8" i="15"/>
  <c r="W8" i="15"/>
  <c r="V8" i="15"/>
  <c r="D8" i="15"/>
  <c r="CK7" i="15"/>
  <c r="AT7" i="15"/>
  <c r="AQ7" i="15"/>
  <c r="AS7" i="15" s="1"/>
  <c r="AL7" i="15"/>
  <c r="AJ7" i="15"/>
  <c r="W7" i="15"/>
  <c r="V7" i="15"/>
  <c r="D7" i="15"/>
  <c r="CK6" i="15"/>
  <c r="AT6" i="15"/>
  <c r="AQ6" i="15"/>
  <c r="AS6" i="15" s="1"/>
  <c r="AL6" i="15"/>
  <c r="AJ6" i="15"/>
  <c r="W6" i="15"/>
  <c r="V6" i="15"/>
  <c r="D6" i="15"/>
  <c r="CK5" i="15"/>
  <c r="AT5" i="15"/>
  <c r="AQ5" i="15"/>
  <c r="AS5" i="15" s="1"/>
  <c r="AL5" i="15"/>
  <c r="AJ5" i="15"/>
  <c r="W5" i="15"/>
  <c r="V5" i="15"/>
  <c r="D5" i="15"/>
  <c r="CK4" i="15"/>
  <c r="AT4" i="15"/>
  <c r="AQ4" i="15"/>
  <c r="AS4" i="15" s="1"/>
  <c r="AL4" i="15"/>
  <c r="AJ4" i="15"/>
  <c r="W4" i="15"/>
  <c r="V4" i="15"/>
  <c r="D4" i="15"/>
  <c r="CK3" i="15"/>
  <c r="AT3" i="15"/>
  <c r="AQ3" i="15"/>
  <c r="AS3" i="15" s="1"/>
  <c r="AL3" i="15"/>
  <c r="AJ3" i="15"/>
  <c r="W3" i="15"/>
  <c r="V3" i="15"/>
  <c r="D3" i="15"/>
  <c r="CK2" i="15"/>
  <c r="AT2" i="15"/>
  <c r="AQ2" i="15"/>
  <c r="AS2" i="15" s="1"/>
  <c r="AL2" i="15"/>
  <c r="AJ2" i="15"/>
  <c r="W2" i="15"/>
  <c r="V2" i="15"/>
  <c r="D2" i="15"/>
  <c r="K63" i="15" l="1"/>
  <c r="P63" i="15"/>
  <c r="AC63" i="15" s="1"/>
  <c r="CA63" i="15" s="1"/>
  <c r="CF63" i="15" s="1"/>
  <c r="L63" i="15"/>
  <c r="P32" i="15"/>
  <c r="I32" i="15"/>
  <c r="X32" i="15" s="1"/>
  <c r="J32" i="15"/>
  <c r="P24" i="15"/>
  <c r="AC24" i="15" s="1"/>
  <c r="CA24" i="15" s="1"/>
  <c r="CF24" i="15" s="1"/>
  <c r="J24" i="15"/>
  <c r="BD24" i="15" s="1"/>
  <c r="I24" i="15"/>
  <c r="X24" i="15" s="1"/>
  <c r="K78" i="15"/>
  <c r="Z78" i="15" s="1"/>
  <c r="P78" i="15"/>
  <c r="AC78" i="15" s="1"/>
  <c r="CA78" i="15" s="1"/>
  <c r="CF78" i="15" s="1"/>
  <c r="L78" i="15"/>
  <c r="AA78" i="15" s="1"/>
  <c r="L70" i="15"/>
  <c r="AY70" i="15" s="1"/>
  <c r="BY70" i="15" s="1"/>
  <c r="K70" i="15"/>
  <c r="P70" i="15"/>
  <c r="BA70" i="15" s="1"/>
  <c r="L55" i="15"/>
  <c r="AY55" i="15" s="1"/>
  <c r="BY55" i="15" s="1"/>
  <c r="P55" i="15"/>
  <c r="K55" i="15"/>
  <c r="AX55" i="15" s="1"/>
  <c r="L47" i="15"/>
  <c r="P47" i="15"/>
  <c r="K47" i="15"/>
  <c r="BE47" i="15" s="1"/>
  <c r="BC47" i="15" s="1"/>
  <c r="BP47" i="15" s="1"/>
  <c r="BT47" i="15" s="1"/>
  <c r="P39" i="15"/>
  <c r="I39" i="15"/>
  <c r="N39" i="15" s="1"/>
  <c r="J39" i="15"/>
  <c r="AW39" i="15" s="1"/>
  <c r="AY39" i="15" s="1"/>
  <c r="BY39" i="15" s="1"/>
  <c r="J31" i="15"/>
  <c r="P31" i="15"/>
  <c r="I31" i="15"/>
  <c r="X31" i="15" s="1"/>
  <c r="J23" i="15"/>
  <c r="Y23" i="15" s="1"/>
  <c r="P23" i="15"/>
  <c r="AC23" i="15" s="1"/>
  <c r="CA23" i="15" s="1"/>
  <c r="CF23" i="15" s="1"/>
  <c r="I23" i="15"/>
  <c r="J15" i="15"/>
  <c r="N15" i="15" s="1"/>
  <c r="P15" i="15"/>
  <c r="BH15" i="15" s="1"/>
  <c r="I15" i="15"/>
  <c r="X15" i="15" s="1"/>
  <c r="P7" i="15"/>
  <c r="I7" i="15"/>
  <c r="J7" i="15"/>
  <c r="P2" i="15"/>
  <c r="AC2" i="15" s="1"/>
  <c r="CA2" i="15" s="1"/>
  <c r="CF2" i="15" s="1"/>
  <c r="I2" i="15"/>
  <c r="X2" i="15" s="1"/>
  <c r="J2" i="15"/>
  <c r="BD2" i="15" s="1"/>
  <c r="K49" i="15"/>
  <c r="BE49" i="15" s="1"/>
  <c r="BC49" i="15" s="1"/>
  <c r="BP49" i="15" s="1"/>
  <c r="BT49" i="15" s="1"/>
  <c r="P49" i="15"/>
  <c r="BH49" i="15" s="1"/>
  <c r="L49" i="15"/>
  <c r="J25" i="15"/>
  <c r="BD25" i="15" s="1"/>
  <c r="I25" i="15"/>
  <c r="P25" i="15"/>
  <c r="AC25" i="15" s="1"/>
  <c r="CA25" i="15" s="1"/>
  <c r="CF25" i="15" s="1"/>
  <c r="L79" i="15"/>
  <c r="AA79" i="15" s="1"/>
  <c r="P79" i="15"/>
  <c r="AC79" i="15" s="1"/>
  <c r="CA79" i="15" s="1"/>
  <c r="CF79" i="15" s="1"/>
  <c r="K79" i="15"/>
  <c r="AX79" i="15" s="1"/>
  <c r="AV79" i="15" s="1"/>
  <c r="I8" i="15"/>
  <c r="P8" i="15"/>
  <c r="AC8" i="15" s="1"/>
  <c r="CA8" i="15" s="1"/>
  <c r="CF8" i="15" s="1"/>
  <c r="J8" i="15"/>
  <c r="L77" i="15"/>
  <c r="P77" i="15"/>
  <c r="BH77" i="15" s="1"/>
  <c r="K77" i="15"/>
  <c r="BE77" i="15" s="1"/>
  <c r="L69" i="15"/>
  <c r="AY69" i="15" s="1"/>
  <c r="BY69" i="15" s="1"/>
  <c r="P69" i="15"/>
  <c r="BH69" i="15" s="1"/>
  <c r="BQ69" i="15" s="1"/>
  <c r="K69" i="15"/>
  <c r="BE69" i="15" s="1"/>
  <c r="K54" i="15"/>
  <c r="P54" i="15"/>
  <c r="L54" i="15"/>
  <c r="P46" i="15"/>
  <c r="BH46" i="15" s="1"/>
  <c r="L46" i="15"/>
  <c r="K46" i="15"/>
  <c r="BE46" i="15" s="1"/>
  <c r="BQ46" i="15" s="1"/>
  <c r="P38" i="15"/>
  <c r="BH38" i="15" s="1"/>
  <c r="BP38" i="15" s="1"/>
  <c r="BT38" i="15" s="1"/>
  <c r="I38" i="15"/>
  <c r="BC38" i="15" s="1"/>
  <c r="J38" i="15"/>
  <c r="P30" i="15"/>
  <c r="AC30" i="15" s="1"/>
  <c r="CA30" i="15" s="1"/>
  <c r="CF30" i="15" s="1"/>
  <c r="I30" i="15"/>
  <c r="J30" i="15"/>
  <c r="AW30" i="15" s="1"/>
  <c r="J22" i="15"/>
  <c r="P22" i="15"/>
  <c r="AC22" i="15" s="1"/>
  <c r="CA22" i="15" s="1"/>
  <c r="CF22" i="15" s="1"/>
  <c r="I22" i="15"/>
  <c r="X22" i="15" s="1"/>
  <c r="J14" i="15"/>
  <c r="Y14" i="15" s="1"/>
  <c r="P14" i="15"/>
  <c r="I14" i="15"/>
  <c r="P6" i="15"/>
  <c r="I6" i="15"/>
  <c r="X6" i="15" s="1"/>
  <c r="J6" i="15"/>
  <c r="K72" i="15"/>
  <c r="AX72" i="15" s="1"/>
  <c r="AV72" i="15" s="1"/>
  <c r="BV72" i="15" s="1"/>
  <c r="P72" i="15"/>
  <c r="BH72" i="15" s="1"/>
  <c r="BQ72" i="15" s="1"/>
  <c r="L72" i="15"/>
  <c r="K41" i="15"/>
  <c r="P41" i="15"/>
  <c r="L41" i="15"/>
  <c r="J9" i="15"/>
  <c r="Y9" i="15" s="1"/>
  <c r="I9" i="15"/>
  <c r="P9" i="15"/>
  <c r="AC9" i="15" s="1"/>
  <c r="CA9" i="15" s="1"/>
  <c r="CF9" i="15" s="1"/>
  <c r="L71" i="15"/>
  <c r="AA71" i="15" s="1"/>
  <c r="K71" i="15"/>
  <c r="P71" i="15"/>
  <c r="P76" i="15"/>
  <c r="L76" i="15"/>
  <c r="AA76" i="15" s="1"/>
  <c r="K76" i="15"/>
  <c r="BE76" i="15" s="1"/>
  <c r="P68" i="15"/>
  <c r="L68" i="15"/>
  <c r="AY68" i="15" s="1"/>
  <c r="BY68" i="15" s="1"/>
  <c r="K68" i="15"/>
  <c r="Z68" i="15" s="1"/>
  <c r="K53" i="15"/>
  <c r="P53" i="15"/>
  <c r="L53" i="15"/>
  <c r="N53" i="15" s="1"/>
  <c r="P45" i="15"/>
  <c r="BH45" i="15" s="1"/>
  <c r="L45" i="15"/>
  <c r="N45" i="15" s="1"/>
  <c r="K45" i="15"/>
  <c r="BE45" i="15" s="1"/>
  <c r="P37" i="15"/>
  <c r="AC37" i="15" s="1"/>
  <c r="CA37" i="15" s="1"/>
  <c r="CF37" i="15" s="1"/>
  <c r="I37" i="15"/>
  <c r="BC37" i="15" s="1"/>
  <c r="J37" i="15"/>
  <c r="P29" i="15"/>
  <c r="I29" i="15"/>
  <c r="J29" i="15"/>
  <c r="AW29" i="15" s="1"/>
  <c r="AY29" i="15" s="1"/>
  <c r="BY29" i="15" s="1"/>
  <c r="P21" i="15"/>
  <c r="AC21" i="15" s="1"/>
  <c r="CA21" i="15" s="1"/>
  <c r="CF21" i="15" s="1"/>
  <c r="I21" i="15"/>
  <c r="J21" i="15"/>
  <c r="Y21" i="15" s="1"/>
  <c r="P13" i="15"/>
  <c r="BA13" i="15" s="1"/>
  <c r="BJ13" i="15" s="1"/>
  <c r="BN13" i="15" s="1"/>
  <c r="I13" i="15"/>
  <c r="J13" i="15"/>
  <c r="P5" i="15"/>
  <c r="AC5" i="15" s="1"/>
  <c r="CA5" i="15" s="1"/>
  <c r="CF5" i="15" s="1"/>
  <c r="I5" i="15"/>
  <c r="X5" i="15" s="1"/>
  <c r="J5" i="15"/>
  <c r="Y5" i="15" s="1"/>
  <c r="AB5" i="15" s="1"/>
  <c r="AD5" i="15" s="1"/>
  <c r="AF5" i="15" s="1"/>
  <c r="K40" i="15"/>
  <c r="P40" i="15"/>
  <c r="AC40" i="15" s="1"/>
  <c r="CA40" i="15" s="1"/>
  <c r="CF40" i="15" s="1"/>
  <c r="L40" i="15"/>
  <c r="AY40" i="15" s="1"/>
  <c r="BY40" i="15" s="1"/>
  <c r="I16" i="15"/>
  <c r="J16" i="15"/>
  <c r="P16" i="15"/>
  <c r="AC16" i="15" s="1"/>
  <c r="CA16" i="15" s="1"/>
  <c r="CF16" i="15" s="1"/>
  <c r="P75" i="15"/>
  <c r="L75" i="15"/>
  <c r="AA75" i="15" s="1"/>
  <c r="K75" i="15"/>
  <c r="P67" i="15"/>
  <c r="BA67" i="15" s="1"/>
  <c r="L67" i="15"/>
  <c r="N67" i="15" s="1"/>
  <c r="K67" i="15"/>
  <c r="P52" i="15"/>
  <c r="L52" i="15"/>
  <c r="K52" i="15"/>
  <c r="P44" i="15"/>
  <c r="AC44" i="15" s="1"/>
  <c r="CA44" i="15" s="1"/>
  <c r="CF44" i="15" s="1"/>
  <c r="L44" i="15"/>
  <c r="K44" i="15"/>
  <c r="Z44" i="15" s="1"/>
  <c r="P36" i="15"/>
  <c r="BA36" i="15" s="1"/>
  <c r="I36" i="15"/>
  <c r="J36" i="15"/>
  <c r="P28" i="15"/>
  <c r="I28" i="15"/>
  <c r="J28" i="15"/>
  <c r="Y28" i="15" s="1"/>
  <c r="P20" i="15"/>
  <c r="I20" i="15"/>
  <c r="X20" i="15" s="1"/>
  <c r="J20" i="15"/>
  <c r="BD20" i="15" s="1"/>
  <c r="P12" i="15"/>
  <c r="BA12" i="15" s="1"/>
  <c r="I12" i="15"/>
  <c r="BC12" i="15" s="1"/>
  <c r="J12" i="15"/>
  <c r="Y12" i="15" s="1"/>
  <c r="P4" i="15"/>
  <c r="AC4" i="15" s="1"/>
  <c r="CA4" i="15" s="1"/>
  <c r="CF4" i="15" s="1"/>
  <c r="I4" i="15"/>
  <c r="BC4" i="15" s="1"/>
  <c r="J4" i="15"/>
  <c r="Y4" i="15" s="1"/>
  <c r="K64" i="15"/>
  <c r="BE64" i="15" s="1"/>
  <c r="P64" i="15"/>
  <c r="AC64" i="15" s="1"/>
  <c r="CA64" i="15" s="1"/>
  <c r="CF64" i="15" s="1"/>
  <c r="L64" i="15"/>
  <c r="J33" i="15"/>
  <c r="P33" i="15"/>
  <c r="AC33" i="15" s="1"/>
  <c r="CA33" i="15" s="1"/>
  <c r="CF33" i="15" s="1"/>
  <c r="I33" i="15"/>
  <c r="J17" i="15"/>
  <c r="Y17" i="15" s="1"/>
  <c r="P17" i="15"/>
  <c r="AC17" i="15" s="1"/>
  <c r="CA17" i="15" s="1"/>
  <c r="CF17" i="15" s="1"/>
  <c r="I17" i="15"/>
  <c r="BC17" i="15" s="1"/>
  <c r="BP17" i="15" s="1"/>
  <c r="BT17" i="15" s="1"/>
  <c r="K48" i="15"/>
  <c r="BE48" i="15" s="1"/>
  <c r="BC48" i="15" s="1"/>
  <c r="P48" i="15"/>
  <c r="L48" i="15"/>
  <c r="I34" i="15"/>
  <c r="BC34" i="15" s="1"/>
  <c r="I26" i="15"/>
  <c r="X26" i="15" s="1"/>
  <c r="I18" i="15"/>
  <c r="BC18" i="15" s="1"/>
  <c r="I10" i="15"/>
  <c r="P73" i="15"/>
  <c r="BA73" i="15" s="1"/>
  <c r="P65" i="15"/>
  <c r="BH65" i="15" s="1"/>
  <c r="P50" i="15"/>
  <c r="BH50" i="15" s="1"/>
  <c r="P42" i="15"/>
  <c r="P34" i="15"/>
  <c r="BA34" i="15" s="1"/>
  <c r="P26" i="15"/>
  <c r="AC26" i="15" s="1"/>
  <c r="CA26" i="15" s="1"/>
  <c r="CF26" i="15" s="1"/>
  <c r="P18" i="15"/>
  <c r="AC18" i="15" s="1"/>
  <c r="CA18" i="15" s="1"/>
  <c r="CF18" i="15" s="1"/>
  <c r="P10" i="15"/>
  <c r="AC10" i="15" s="1"/>
  <c r="CA10" i="15" s="1"/>
  <c r="CF10" i="15" s="1"/>
  <c r="L73" i="15"/>
  <c r="BF73" i="15" s="1"/>
  <c r="L66" i="15"/>
  <c r="AY66" i="15" s="1"/>
  <c r="BY66" i="15" s="1"/>
  <c r="L74" i="15"/>
  <c r="L65" i="15"/>
  <c r="AA65" i="15" s="1"/>
  <c r="K51" i="15"/>
  <c r="AX51" i="15" s="1"/>
  <c r="AV51" i="15" s="1"/>
  <c r="K43" i="15"/>
  <c r="Z43" i="15" s="1"/>
  <c r="J35" i="15"/>
  <c r="BD35" i="15" s="1"/>
  <c r="J27" i="15"/>
  <c r="BD27" i="15" s="1"/>
  <c r="J19" i="15"/>
  <c r="N19" i="15" s="1"/>
  <c r="J11" i="15"/>
  <c r="AW11" i="15" s="1"/>
  <c r="AY11" i="15" s="1"/>
  <c r="BY11" i="15" s="1"/>
  <c r="J3" i="15"/>
  <c r="BD3" i="15" s="1"/>
  <c r="K50" i="15"/>
  <c r="K42" i="15"/>
  <c r="K74" i="15"/>
  <c r="K66" i="15"/>
  <c r="BE66" i="15" s="1"/>
  <c r="L51" i="15"/>
  <c r="L43" i="15"/>
  <c r="BF43" i="15" s="1"/>
  <c r="I35" i="15"/>
  <c r="BC35" i="15" s="1"/>
  <c r="I27" i="15"/>
  <c r="I19" i="15"/>
  <c r="I11" i="15"/>
  <c r="AV11" i="15" s="1"/>
  <c r="I3" i="15"/>
  <c r="BA27" i="15"/>
  <c r="AV8" i="15"/>
  <c r="BV8" i="15" s="1"/>
  <c r="AV13" i="15"/>
  <c r="BV13" i="15" s="1"/>
  <c r="AX75" i="15"/>
  <c r="AV75" i="15" s="1"/>
  <c r="BV75" i="15" s="1"/>
  <c r="BD33" i="15"/>
  <c r="BF33" i="15" s="1"/>
  <c r="AV19" i="15"/>
  <c r="BV19" i="15" s="1"/>
  <c r="BH41" i="15"/>
  <c r="BC27" i="15"/>
  <c r="BC29" i="15"/>
  <c r="BF72" i="15"/>
  <c r="BD13" i="15"/>
  <c r="AV23" i="15"/>
  <c r="BV23" i="15" s="1"/>
  <c r="AX66" i="15"/>
  <c r="AV66" i="15" s="1"/>
  <c r="BB66" i="15" s="1"/>
  <c r="BW66" i="15" s="1"/>
  <c r="BH13" i="15"/>
  <c r="BC21" i="15"/>
  <c r="AY54" i="15"/>
  <c r="BY54" i="15" s="1"/>
  <c r="BE70" i="15"/>
  <c r="BC70" i="15" s="1"/>
  <c r="BI70" i="15" s="1"/>
  <c r="BF75" i="15"/>
  <c r="BH7" i="15"/>
  <c r="BH43" i="15"/>
  <c r="BH47" i="15"/>
  <c r="BH51" i="15"/>
  <c r="BE52" i="15"/>
  <c r="BC52" i="15" s="1"/>
  <c r="BA75" i="15"/>
  <c r="AW10" i="15"/>
  <c r="AY10" i="15" s="1"/>
  <c r="BY10" i="15" s="1"/>
  <c r="BA31" i="15"/>
  <c r="BA64" i="15"/>
  <c r="BH76" i="15"/>
  <c r="BD6" i="15"/>
  <c r="BH29" i="15"/>
  <c r="BD36" i="15"/>
  <c r="BF36" i="15" s="1"/>
  <c r="BI36" i="15" s="1"/>
  <c r="AX41" i="15"/>
  <c r="AV41" i="15" s="1"/>
  <c r="BV41" i="15" s="1"/>
  <c r="BH55" i="15"/>
  <c r="BE74" i="15"/>
  <c r="BC74" i="15" s="1"/>
  <c r="BH44" i="15"/>
  <c r="BH48" i="15"/>
  <c r="BH52" i="15"/>
  <c r="BF70" i="15"/>
  <c r="AV30" i="15"/>
  <c r="BV30" i="15" s="1"/>
  <c r="AX53" i="15"/>
  <c r="AV53" i="15" s="1"/>
  <c r="BE71" i="15"/>
  <c r="BC71" i="15" s="1"/>
  <c r="BD22" i="15"/>
  <c r="BF22" i="15" s="1"/>
  <c r="BI22" i="15" s="1"/>
  <c r="AW28" i="15"/>
  <c r="AY28" i="15" s="1"/>
  <c r="BY28" i="15" s="1"/>
  <c r="BH32" i="15"/>
  <c r="AX42" i="15"/>
  <c r="AV42" i="15" s="1"/>
  <c r="BV42" i="15" s="1"/>
  <c r="BE50" i="15"/>
  <c r="BQ50" i="15" s="1"/>
  <c r="AX76" i="15"/>
  <c r="AV27" i="15"/>
  <c r="BV27" i="15" s="1"/>
  <c r="BH40" i="15"/>
  <c r="BC7" i="15"/>
  <c r="BH11" i="15"/>
  <c r="AV3" i="15"/>
  <c r="BV3" i="15" s="1"/>
  <c r="AW7" i="15"/>
  <c r="AY7" i="15" s="1"/>
  <c r="BY7" i="15" s="1"/>
  <c r="BC14" i="15"/>
  <c r="AV16" i="15"/>
  <c r="BV16" i="15" s="1"/>
  <c r="AW18" i="15"/>
  <c r="BA20" i="15"/>
  <c r="BC33" i="15"/>
  <c r="AW37" i="15"/>
  <c r="AY37" i="15" s="1"/>
  <c r="BY37" i="15" s="1"/>
  <c r="BF42" i="15"/>
  <c r="Z52" i="15"/>
  <c r="BH53" i="15"/>
  <c r="AX54" i="15"/>
  <c r="AV54" i="15" s="1"/>
  <c r="BE72" i="15"/>
  <c r="BH3" i="15"/>
  <c r="N10" i="15"/>
  <c r="AZ10" i="15" s="1"/>
  <c r="AW33" i="15"/>
  <c r="AY33" i="15" s="1"/>
  <c r="BY33" i="15" s="1"/>
  <c r="AV7" i="15"/>
  <c r="BV7" i="15" s="1"/>
  <c r="X29" i="15"/>
  <c r="Y7" i="15"/>
  <c r="AB26" i="15"/>
  <c r="AD26" i="15" s="1"/>
  <c r="AF26" i="15" s="1"/>
  <c r="Z71" i="15"/>
  <c r="AX69" i="15"/>
  <c r="AX73" i="15"/>
  <c r="AV73" i="15" s="1"/>
  <c r="BV73" i="15" s="1"/>
  <c r="Z69" i="15"/>
  <c r="AC75" i="15"/>
  <c r="CA75" i="15" s="1"/>
  <c r="CF75" i="15" s="1"/>
  <c r="AX71" i="15"/>
  <c r="AV71" i="15" s="1"/>
  <c r="AB78" i="15"/>
  <c r="AD78" i="15" s="1"/>
  <c r="AF78" i="15" s="1"/>
  <c r="BC8" i="15"/>
  <c r="AW36" i="15"/>
  <c r="AY36" i="15" s="1"/>
  <c r="BY36" i="15" s="1"/>
  <c r="AV38" i="15"/>
  <c r="BV38" i="15" s="1"/>
  <c r="BE42" i="15"/>
  <c r="BC42" i="15" s="1"/>
  <c r="N52" i="15"/>
  <c r="AZ52" i="15" s="1"/>
  <c r="AX52" i="15"/>
  <c r="AV52" i="15" s="1"/>
  <c r="X13" i="15"/>
  <c r="X35" i="15"/>
  <c r="AV31" i="15"/>
  <c r="BV31" i="15" s="1"/>
  <c r="AX43" i="15"/>
  <c r="AV43" i="15" s="1"/>
  <c r="AC51" i="15"/>
  <c r="CA51" i="15" s="1"/>
  <c r="CF51" i="15" s="1"/>
  <c r="AC32" i="15"/>
  <c r="CA32" i="15" s="1"/>
  <c r="CF32" i="15" s="1"/>
  <c r="BD7" i="15"/>
  <c r="BF7" i="15" s="1"/>
  <c r="X10" i="15"/>
  <c r="AC29" i="15"/>
  <c r="CA29" i="15" s="1"/>
  <c r="CF29" i="15" s="1"/>
  <c r="BE43" i="15"/>
  <c r="BC43" i="15" s="1"/>
  <c r="BE53" i="15"/>
  <c r="Z45" i="15"/>
  <c r="BA32" i="15"/>
  <c r="AV5" i="15"/>
  <c r="BV5" i="15" s="1"/>
  <c r="BC13" i="15"/>
  <c r="AW34" i="15"/>
  <c r="AY34" i="15" s="1"/>
  <c r="BY34" i="15" s="1"/>
  <c r="Z42" i="15"/>
  <c r="Z53" i="15"/>
  <c r="AX70" i="15"/>
  <c r="AV70" i="15" s="1"/>
  <c r="BJ70" i="15" s="1"/>
  <c r="BN70" i="15" s="1"/>
  <c r="N12" i="15"/>
  <c r="BG12" i="15" s="1"/>
  <c r="BA52" i="15"/>
  <c r="Y25" i="15"/>
  <c r="N26" i="15"/>
  <c r="BG26" i="15" s="1"/>
  <c r="BH30" i="15"/>
  <c r="Y37" i="15"/>
  <c r="BE51" i="15"/>
  <c r="BC51" i="15" s="1"/>
  <c r="BP51" i="15" s="1"/>
  <c r="BT51" i="15" s="1"/>
  <c r="AX77" i="15"/>
  <c r="AV77" i="15" s="1"/>
  <c r="AW4" i="15"/>
  <c r="AY4" i="15" s="1"/>
  <c r="BY4" i="15" s="1"/>
  <c r="AV20" i="15"/>
  <c r="BV20" i="15" s="1"/>
  <c r="BA33" i="15"/>
  <c r="Z41" i="15"/>
  <c r="AX45" i="15"/>
  <c r="AV45" i="15" s="1"/>
  <c r="BA10" i="15"/>
  <c r="AC12" i="15"/>
  <c r="CA12" i="15" s="1"/>
  <c r="CF12" i="15" s="1"/>
  <c r="BD15" i="15"/>
  <c r="BF15" i="15" s="1"/>
  <c r="BI15" i="15" s="1"/>
  <c r="X16" i="15"/>
  <c r="AW23" i="15"/>
  <c r="AY23" i="15" s="1"/>
  <c r="BY23" i="15" s="1"/>
  <c r="BD26" i="15"/>
  <c r="BF26" i="15" s="1"/>
  <c r="BI26" i="15" s="1"/>
  <c r="BH33" i="15"/>
  <c r="Z70" i="15"/>
  <c r="BA18" i="15"/>
  <c r="BC3" i="15"/>
  <c r="X7" i="15"/>
  <c r="BA7" i="15"/>
  <c r="BH17" i="15"/>
  <c r="AV26" i="15"/>
  <c r="BV26" i="15" s="1"/>
  <c r="AV29" i="15"/>
  <c r="BV29" i="15" s="1"/>
  <c r="BC32" i="15"/>
  <c r="AX44" i="15"/>
  <c r="AV44" i="15" s="1"/>
  <c r="BB44" i="15" s="1"/>
  <c r="BW44" i="15" s="1"/>
  <c r="Z51" i="15"/>
  <c r="BC45" i="15"/>
  <c r="BI45" i="15" s="1"/>
  <c r="BQ45" i="15"/>
  <c r="N2" i="15"/>
  <c r="R2" i="15" s="1"/>
  <c r="AW3" i="15"/>
  <c r="N4" i="15"/>
  <c r="AZ4" i="15" s="1"/>
  <c r="BH5" i="15"/>
  <c r="BC11" i="15"/>
  <c r="AW14" i="15"/>
  <c r="AY14" i="15" s="1"/>
  <c r="BY14" i="15" s="1"/>
  <c r="AV15" i="15"/>
  <c r="BC16" i="15"/>
  <c r="Y36" i="15"/>
  <c r="X37" i="15"/>
  <c r="X38" i="15"/>
  <c r="BA51" i="15"/>
  <c r="BJ51" i="15" s="1"/>
  <c r="BN51" i="15" s="1"/>
  <c r="AA54" i="15"/>
  <c r="AA55" i="15" s="1"/>
  <c r="AA56" i="15" s="1"/>
  <c r="AX74" i="15"/>
  <c r="BE75" i="15"/>
  <c r="BC75" i="15" s="1"/>
  <c r="N78" i="15"/>
  <c r="BG78" i="15" s="1"/>
  <c r="BA41" i="15"/>
  <c r="N42" i="15"/>
  <c r="BG42" i="15" s="1"/>
  <c r="BC5" i="15"/>
  <c r="AC7" i="15"/>
  <c r="CA7" i="15" s="1"/>
  <c r="CF7" i="15" s="1"/>
  <c r="BH8" i="15"/>
  <c r="AW19" i="15"/>
  <c r="AY19" i="15" s="1"/>
  <c r="BY19" i="15" s="1"/>
  <c r="BA30" i="15"/>
  <c r="X33" i="15"/>
  <c r="BE44" i="15"/>
  <c r="AX68" i="15"/>
  <c r="BF78" i="15"/>
  <c r="X8" i="15"/>
  <c r="BC19" i="15"/>
  <c r="BH20" i="15"/>
  <c r="AV21" i="15"/>
  <c r="BV21" i="15" s="1"/>
  <c r="X27" i="15"/>
  <c r="Y29" i="15"/>
  <c r="BA29" i="15"/>
  <c r="BC30" i="15"/>
  <c r="Y33" i="15"/>
  <c r="AX46" i="15"/>
  <c r="AX49" i="15"/>
  <c r="AX50" i="15"/>
  <c r="AV50" i="15" s="1"/>
  <c r="BV50" i="15" s="1"/>
  <c r="AC52" i="15"/>
  <c r="CA52" i="15" s="1"/>
  <c r="CF52" i="15" s="1"/>
  <c r="Z74" i="15"/>
  <c r="Z77" i="15"/>
  <c r="BH9" i="15"/>
  <c r="N7" i="15"/>
  <c r="AZ7" i="15" s="1"/>
  <c r="BH19" i="15"/>
  <c r="AC27" i="15"/>
  <c r="CA27" i="15" s="1"/>
  <c r="CF27" i="15" s="1"/>
  <c r="BH27" i="15"/>
  <c r="BD29" i="15"/>
  <c r="BF29" i="15" s="1"/>
  <c r="BD34" i="15"/>
  <c r="AV34" i="15"/>
  <c r="BV34" i="15" s="1"/>
  <c r="N35" i="15"/>
  <c r="AZ35" i="15" s="1"/>
  <c r="BA47" i="15"/>
  <c r="BA48" i="15"/>
  <c r="BA49" i="15"/>
  <c r="BA50" i="15"/>
  <c r="N51" i="15"/>
  <c r="AZ51" i="15" s="1"/>
  <c r="BE54" i="15"/>
  <c r="BC54" i="15" s="1"/>
  <c r="Z73" i="15"/>
  <c r="BH75" i="15"/>
  <c r="BD18" i="15"/>
  <c r="BF18" i="15" s="1"/>
  <c r="X30" i="15"/>
  <c r="AC43" i="15"/>
  <c r="CA43" i="15" s="1"/>
  <c r="CF43" i="15" s="1"/>
  <c r="AC45" i="15"/>
  <c r="CA45" i="15" s="1"/>
  <c r="CF45" i="15" s="1"/>
  <c r="Z47" i="15"/>
  <c r="Z50" i="15"/>
  <c r="BA8" i="15"/>
  <c r="BA16" i="15"/>
  <c r="AW25" i="15"/>
  <c r="N29" i="15"/>
  <c r="R29" i="15" s="1"/>
  <c r="X34" i="15"/>
  <c r="AB34" i="15" s="1"/>
  <c r="AC47" i="15"/>
  <c r="CA47" i="15" s="1"/>
  <c r="CF47" i="15" s="1"/>
  <c r="AC48" i="15"/>
  <c r="CA48" i="15" s="1"/>
  <c r="CF48" i="15" s="1"/>
  <c r="AC49" i="15"/>
  <c r="CA49" i="15" s="1"/>
  <c r="CF49" i="15" s="1"/>
  <c r="AC50" i="15"/>
  <c r="CA50" i="15" s="1"/>
  <c r="CF50" i="15" s="1"/>
  <c r="AC53" i="15"/>
  <c r="CA53" i="15" s="1"/>
  <c r="CF53" i="15" s="1"/>
  <c r="Z54" i="15"/>
  <c r="Z55" i="15" s="1"/>
  <c r="BF65" i="15"/>
  <c r="Z75" i="15"/>
  <c r="BD4" i="15"/>
  <c r="BA6" i="15"/>
  <c r="BH6" i="15"/>
  <c r="AC6" i="15"/>
  <c r="CA6" i="15" s="1"/>
  <c r="CF6" i="15" s="1"/>
  <c r="AW8" i="15"/>
  <c r="BD8" i="15"/>
  <c r="Y8" i="15"/>
  <c r="BV11" i="15"/>
  <c r="BH2" i="15"/>
  <c r="AV9" i="15"/>
  <c r="BC9" i="15"/>
  <c r="BP9" i="15" s="1"/>
  <c r="BT9" i="15" s="1"/>
  <c r="X9" i="15"/>
  <c r="AB9" i="15" s="1"/>
  <c r="AD9" i="15" s="1"/>
  <c r="AF9" i="15" s="1"/>
  <c r="AV10" i="15"/>
  <c r="BD10" i="15"/>
  <c r="BC10" i="15"/>
  <c r="BH10" i="15"/>
  <c r="AV2" i="15"/>
  <c r="BC2" i="15"/>
  <c r="BD31" i="15"/>
  <c r="AW31" i="15"/>
  <c r="Y31" i="15"/>
  <c r="AB31" i="15" s="1"/>
  <c r="AC3" i="15"/>
  <c r="CA3" i="15" s="1"/>
  <c r="CF3" i="15" s="1"/>
  <c r="BA3" i="15"/>
  <c r="BJ3" i="15" s="1"/>
  <c r="BN3" i="15" s="1"/>
  <c r="BF3" i="15"/>
  <c r="BI3" i="15" s="1"/>
  <c r="BA4" i="15"/>
  <c r="BH4" i="15"/>
  <c r="AC11" i="15"/>
  <c r="CA11" i="15" s="1"/>
  <c r="CF11" i="15" s="1"/>
  <c r="BA11" i="15"/>
  <c r="BJ11" i="15" s="1"/>
  <c r="BN11" i="15" s="1"/>
  <c r="AY18" i="15"/>
  <c r="BY18" i="15" s="1"/>
  <c r="AW6" i="15"/>
  <c r="AW16" i="15"/>
  <c r="BD16" i="15"/>
  <c r="Y16" i="15"/>
  <c r="BF27" i="15"/>
  <c r="BI27" i="15" s="1"/>
  <c r="BB4" i="15"/>
  <c r="BW4" i="15" s="1"/>
  <c r="CD4" i="15" s="1"/>
  <c r="N6" i="15"/>
  <c r="BF6" i="15"/>
  <c r="BI6" i="15" s="1"/>
  <c r="AW2" i="15"/>
  <c r="Y6" i="15"/>
  <c r="AW12" i="15"/>
  <c r="BD12" i="15"/>
  <c r="AV12" i="15"/>
  <c r="AV17" i="15"/>
  <c r="N17" i="15"/>
  <c r="BF13" i="15"/>
  <c r="BI13" i="15" s="1"/>
  <c r="BA14" i="15"/>
  <c r="BH14" i="15"/>
  <c r="BP14" i="15" s="1"/>
  <c r="BT14" i="15" s="1"/>
  <c r="AC14" i="15"/>
  <c r="CA14" i="15" s="1"/>
  <c r="CF14" i="15" s="1"/>
  <c r="AV24" i="15"/>
  <c r="BC24" i="15"/>
  <c r="BA25" i="15"/>
  <c r="BA9" i="15"/>
  <c r="AW13" i="15"/>
  <c r="N14" i="15"/>
  <c r="AV14" i="15"/>
  <c r="BD14" i="15"/>
  <c r="BC15" i="15"/>
  <c r="BA17" i="15"/>
  <c r="N27" i="15"/>
  <c r="BA35" i="15"/>
  <c r="BQ49" i="15"/>
  <c r="AX40" i="15"/>
  <c r="BE40" i="15"/>
  <c r="Z40" i="15"/>
  <c r="Y2" i="15"/>
  <c r="AB2" i="15" s="1"/>
  <c r="AD2" i="15" s="1"/>
  <c r="AF2" i="15" s="1"/>
  <c r="X3" i="15"/>
  <c r="N8" i="15"/>
  <c r="Y10" i="15"/>
  <c r="AB10" i="15" s="1"/>
  <c r="AD10" i="15" s="1"/>
  <c r="AF10" i="15" s="1"/>
  <c r="X11" i="15"/>
  <c r="BH12" i="15"/>
  <c r="N16" i="15"/>
  <c r="Y18" i="15"/>
  <c r="X19" i="15"/>
  <c r="BA19" i="15"/>
  <c r="BC20" i="15"/>
  <c r="BF25" i="15"/>
  <c r="BI25" i="15" s="1"/>
  <c r="BC26" i="15"/>
  <c r="AW26" i="15"/>
  <c r="BB29" i="15"/>
  <c r="BW29" i="15" s="1"/>
  <c r="AV36" i="15"/>
  <c r="N36" i="15"/>
  <c r="BC36" i="15"/>
  <c r="X36" i="15"/>
  <c r="AS40" i="15"/>
  <c r="BA42" i="15"/>
  <c r="AC42" i="15"/>
  <c r="CA42" i="15" s="1"/>
  <c r="CF42" i="15" s="1"/>
  <c r="BH42" i="15"/>
  <c r="AA46" i="15"/>
  <c r="AY46" i="15"/>
  <c r="BY46" i="15" s="1"/>
  <c r="BF46" i="15"/>
  <c r="Y3" i="15"/>
  <c r="X4" i="15"/>
  <c r="AB4" i="15" s="1"/>
  <c r="AD4" i="15" s="1"/>
  <c r="AF4" i="15" s="1"/>
  <c r="X12" i="15"/>
  <c r="AB12" i="15" s="1"/>
  <c r="BD17" i="15"/>
  <c r="BC23" i="15"/>
  <c r="X23" i="15"/>
  <c r="AB23" i="15" s="1"/>
  <c r="X28" i="15"/>
  <c r="AV28" i="15"/>
  <c r="BC28" i="15"/>
  <c r="AW32" i="15"/>
  <c r="Y32" i="15"/>
  <c r="BD32" i="15"/>
  <c r="AC20" i="15"/>
  <c r="CA20" i="15" s="1"/>
  <c r="CF20" i="15" s="1"/>
  <c r="BD23" i="15"/>
  <c r="BA26" i="15"/>
  <c r="N32" i="15"/>
  <c r="BH36" i="15"/>
  <c r="AA49" i="15"/>
  <c r="AY49" i="15"/>
  <c r="BY49" i="15" s="1"/>
  <c r="BF49" i="15"/>
  <c r="N3" i="15"/>
  <c r="Y13" i="15"/>
  <c r="X14" i="15"/>
  <c r="AB14" i="15" s="1"/>
  <c r="Y22" i="15"/>
  <c r="N23" i="15"/>
  <c r="BH26" i="15"/>
  <c r="BR26" i="15" s="1"/>
  <c r="BA28" i="15"/>
  <c r="BH28" i="15"/>
  <c r="AC28" i="15"/>
  <c r="CA28" i="15" s="1"/>
  <c r="CF28" i="15" s="1"/>
  <c r="BJ29" i="15"/>
  <c r="BN29" i="15" s="1"/>
  <c r="X21" i="15"/>
  <c r="AW22" i="15"/>
  <c r="BH23" i="15"/>
  <c r="AW24" i="15"/>
  <c r="N13" i="15"/>
  <c r="AV25" i="15"/>
  <c r="N25" i="15"/>
  <c r="BC25" i="15"/>
  <c r="X25" i="15"/>
  <c r="Y27" i="15"/>
  <c r="AW27" i="15"/>
  <c r="BD37" i="15"/>
  <c r="BA37" i="15"/>
  <c r="AC31" i="15"/>
  <c r="CA31" i="15" s="1"/>
  <c r="CF31" i="15" s="1"/>
  <c r="BH31" i="15"/>
  <c r="AC34" i="15"/>
  <c r="BH34" i="15"/>
  <c r="BP34" i="15" s="1"/>
  <c r="BT34" i="15" s="1"/>
  <c r="N31" i="15"/>
  <c r="N34" i="15"/>
  <c r="BH35" i="15"/>
  <c r="X39" i="15"/>
  <c r="AV39" i="15"/>
  <c r="AV33" i="15"/>
  <c r="N33" i="15"/>
  <c r="BC31" i="15"/>
  <c r="Y38" i="15"/>
  <c r="AW38" i="15"/>
  <c r="BA39" i="15"/>
  <c r="BH39" i="15"/>
  <c r="AC39" i="15"/>
  <c r="CA39" i="15" s="1"/>
  <c r="CF39" i="15" s="1"/>
  <c r="AY41" i="15"/>
  <c r="BY41" i="15" s="1"/>
  <c r="BF41" i="15"/>
  <c r="AA41" i="15"/>
  <c r="AW35" i="15"/>
  <c r="Y35" i="15"/>
  <c r="BH37" i="15"/>
  <c r="N38" i="15"/>
  <c r="BD38" i="15"/>
  <c r="AA48" i="15"/>
  <c r="AY48" i="15"/>
  <c r="BY48" i="15" s="1"/>
  <c r="BF48" i="15"/>
  <c r="AS69" i="15"/>
  <c r="BF69" i="15"/>
  <c r="BF54" i="15"/>
  <c r="AS54" i="15"/>
  <c r="AV55" i="15"/>
  <c r="BB55" i="15" s="1"/>
  <c r="BW55" i="15" s="1"/>
  <c r="Z63" i="15"/>
  <c r="N63" i="15"/>
  <c r="BE63" i="15"/>
  <c r="AX63" i="15"/>
  <c r="BC53" i="15"/>
  <c r="BH54" i="15"/>
  <c r="BA54" i="15"/>
  <c r="AC54" i="15"/>
  <c r="AY43" i="15"/>
  <c r="BY43" i="15" s="1"/>
  <c r="BA43" i="15"/>
  <c r="AA44" i="15"/>
  <c r="AB44" i="15" s="1"/>
  <c r="AY44" i="15"/>
  <c r="BY44" i="15" s="1"/>
  <c r="BA45" i="15"/>
  <c r="AA51" i="15"/>
  <c r="AY51" i="15"/>
  <c r="BY51" i="15" s="1"/>
  <c r="BF51" i="15"/>
  <c r="BH66" i="15"/>
  <c r="AC66" i="15"/>
  <c r="CA66" i="15" s="1"/>
  <c r="CF66" i="15" s="1"/>
  <c r="BA66" i="15"/>
  <c r="N41" i="15"/>
  <c r="AC41" i="15"/>
  <c r="CA41" i="15" s="1"/>
  <c r="CF41" i="15" s="1"/>
  <c r="BE41" i="15"/>
  <c r="BF44" i="15"/>
  <c r="AY45" i="15"/>
  <c r="BY45" i="15" s="1"/>
  <c r="AA53" i="15"/>
  <c r="AY53" i="15"/>
  <c r="BY53" i="15" s="1"/>
  <c r="BF53" i="15"/>
  <c r="AA50" i="15"/>
  <c r="AY50" i="15"/>
  <c r="BY50" i="15" s="1"/>
  <c r="BF50" i="15"/>
  <c r="BV51" i="15"/>
  <c r="BE55" i="15"/>
  <c r="AA47" i="15"/>
  <c r="AY47" i="15"/>
  <c r="BY47" i="15" s="1"/>
  <c r="BF47" i="15"/>
  <c r="N50" i="15"/>
  <c r="AA42" i="15"/>
  <c r="AB42" i="15" s="1"/>
  <c r="AY42" i="15"/>
  <c r="BY42" i="15" s="1"/>
  <c r="BI47" i="15"/>
  <c r="AA52" i="15"/>
  <c r="AB52" i="15" s="1"/>
  <c r="AY52" i="15"/>
  <c r="BY52" i="15" s="1"/>
  <c r="BF52" i="15"/>
  <c r="BA55" i="15"/>
  <c r="BK55" i="15" s="1"/>
  <c r="Z64" i="15"/>
  <c r="Z65" i="15"/>
  <c r="AB65" i="15" s="1"/>
  <c r="BE65" i="15"/>
  <c r="N65" i="15"/>
  <c r="AX65" i="15"/>
  <c r="BA53" i="15"/>
  <c r="N54" i="15"/>
  <c r="AY74" i="15"/>
  <c r="BY74" i="15" s="1"/>
  <c r="AA74" i="15"/>
  <c r="BF74" i="15"/>
  <c r="BB51" i="15"/>
  <c r="BW51" i="15" s="1"/>
  <c r="BF63" i="15"/>
  <c r="BH71" i="15"/>
  <c r="BQ71" i="15" s="1"/>
  <c r="AC71" i="15"/>
  <c r="CA71" i="15" s="1"/>
  <c r="CF71" i="15" s="1"/>
  <c r="BA71" i="15"/>
  <c r="AS55" i="15"/>
  <c r="BA63" i="15"/>
  <c r="BH63" i="15"/>
  <c r="AX64" i="15"/>
  <c r="BA72" i="15"/>
  <c r="AY76" i="15"/>
  <c r="BY76" i="15" s="1"/>
  <c r="BF76" i="15"/>
  <c r="AA77" i="15"/>
  <c r="BF77" i="15"/>
  <c r="N77" i="15"/>
  <c r="AY77" i="15"/>
  <c r="BY77" i="15" s="1"/>
  <c r="AV76" i="15"/>
  <c r="BB76" i="15" s="1"/>
  <c r="BW76" i="15" s="1"/>
  <c r="AY64" i="15"/>
  <c r="BY64" i="15" s="1"/>
  <c r="AY78" i="15"/>
  <c r="BY78" i="15" s="1"/>
  <c r="BE78" i="15"/>
  <c r="AX78" i="15"/>
  <c r="AA63" i="15"/>
  <c r="Z66" i="15"/>
  <c r="BC72" i="15"/>
  <c r="BI72" i="15" s="1"/>
  <c r="BC73" i="15"/>
  <c r="AA68" i="15"/>
  <c r="BC69" i="15"/>
  <c r="BI69" i="15" s="1"/>
  <c r="AA70" i="15"/>
  <c r="AB70" i="15" s="1"/>
  <c r="AY71" i="15"/>
  <c r="BY71" i="15" s="1"/>
  <c r="AY63" i="15"/>
  <c r="BY63" i="15" s="1"/>
  <c r="AY65" i="15"/>
  <c r="BY65" i="15" s="1"/>
  <c r="AC69" i="15"/>
  <c r="CA69" i="15" s="1"/>
  <c r="CF69" i="15" s="1"/>
  <c r="AV69" i="15"/>
  <c r="BB69" i="15" s="1"/>
  <c r="BW69" i="15" s="1"/>
  <c r="BH74" i="15"/>
  <c r="AC74" i="15"/>
  <c r="CA74" i="15" s="1"/>
  <c r="CF74" i="15" s="1"/>
  <c r="AV74" i="15"/>
  <c r="BB74" i="15" s="1"/>
  <c r="BW74" i="15" s="1"/>
  <c r="BA76" i="15"/>
  <c r="AC76" i="15"/>
  <c r="CA76" i="15" s="1"/>
  <c r="CF76" i="15" s="1"/>
  <c r="BC77" i="15"/>
  <c r="BP77" i="15" s="1"/>
  <c r="BT77" i="15" s="1"/>
  <c r="BQ77" i="15"/>
  <c r="BH78" i="15"/>
  <c r="AA64" i="15"/>
  <c r="BF64" i="15"/>
  <c r="BA74" i="15"/>
  <c r="BF79" i="15"/>
  <c r="AS79" i="15"/>
  <c r="BE67" i="15"/>
  <c r="AA69" i="15"/>
  <c r="AB69" i="15" s="1"/>
  <c r="AC70" i="15"/>
  <c r="CA70" i="15" s="1"/>
  <c r="CF70" i="15" s="1"/>
  <c r="AC67" i="15"/>
  <c r="CA67" i="15" s="1"/>
  <c r="CF67" i="15" s="1"/>
  <c r="BH68" i="15"/>
  <c r="AC68" i="15"/>
  <c r="CA68" i="15" s="1"/>
  <c r="CF68" i="15" s="1"/>
  <c r="Z76" i="15"/>
  <c r="AB76" i="15" s="1"/>
  <c r="N76" i="15"/>
  <c r="AY79" i="15"/>
  <c r="BY79" i="15" s="1"/>
  <c r="Z67" i="15"/>
  <c r="AX67" i="15"/>
  <c r="BA68" i="15"/>
  <c r="AY72" i="15"/>
  <c r="BY72" i="15" s="1"/>
  <c r="AA72" i="15"/>
  <c r="AC73" i="15"/>
  <c r="CA73" i="15" s="1"/>
  <c r="CF73" i="15" s="1"/>
  <c r="BA78" i="15"/>
  <c r="N69" i="15"/>
  <c r="N70" i="15"/>
  <c r="N72" i="15"/>
  <c r="N74" i="15"/>
  <c r="BQ53" i="15" l="1"/>
  <c r="R15" i="15"/>
  <c r="BG15" i="15"/>
  <c r="BR15" i="15" s="1"/>
  <c r="AZ45" i="15"/>
  <c r="R45" i="15"/>
  <c r="R53" i="15"/>
  <c r="AZ53" i="15"/>
  <c r="AC72" i="15"/>
  <c r="CA72" i="15" s="1"/>
  <c r="CF72" i="15" s="1"/>
  <c r="AX48" i="15"/>
  <c r="AV48" i="15" s="1"/>
  <c r="BV48" i="15" s="1"/>
  <c r="BF66" i="15"/>
  <c r="Z79" i="15"/>
  <c r="AB79" i="15" s="1"/>
  <c r="AD79" i="15" s="1"/>
  <c r="AF79" i="15" s="1"/>
  <c r="BE68" i="15"/>
  <c r="BC68" i="15" s="1"/>
  <c r="BA38" i="15"/>
  <c r="BD39" i="15"/>
  <c r="BF39" i="15" s="1"/>
  <c r="BI39" i="15" s="1"/>
  <c r="N79" i="15"/>
  <c r="BG79" i="15" s="1"/>
  <c r="BR79" i="15" s="1"/>
  <c r="BH67" i="15"/>
  <c r="BQ67" i="15" s="1"/>
  <c r="BF45" i="15"/>
  <c r="N48" i="15"/>
  <c r="AC65" i="15"/>
  <c r="CA65" i="15" s="1"/>
  <c r="CF65" i="15" s="1"/>
  <c r="BP35" i="15"/>
  <c r="BT35" i="15" s="1"/>
  <c r="AV37" i="15"/>
  <c r="BA23" i="15"/>
  <c r="BJ23" i="15" s="1"/>
  <c r="BN23" i="15" s="1"/>
  <c r="N11" i="15"/>
  <c r="R11" i="15" s="1"/>
  <c r="AC36" i="15"/>
  <c r="CA36" i="15" s="1"/>
  <c r="CF36" i="15" s="1"/>
  <c r="AV18" i="15"/>
  <c r="AD23" i="15"/>
  <c r="AF23" i="15" s="1"/>
  <c r="Y11" i="15"/>
  <c r="AW21" i="15"/>
  <c r="BH25" i="15"/>
  <c r="N9" i="15"/>
  <c r="BA79" i="15"/>
  <c r="BK79" i="15" s="1"/>
  <c r="Z48" i="15"/>
  <c r="AB48" i="15" s="1"/>
  <c r="AD48" i="15" s="1"/>
  <c r="AF48" i="15" s="1"/>
  <c r="AC77" i="15"/>
  <c r="CA77" i="15" s="1"/>
  <c r="CF77" i="15" s="1"/>
  <c r="AX47" i="15"/>
  <c r="BQ47" i="15"/>
  <c r="X18" i="15"/>
  <c r="N37" i="15"/>
  <c r="AZ37" i="15" s="1"/>
  <c r="BP3" i="15"/>
  <c r="BT3" i="15" s="1"/>
  <c r="Y15" i="15"/>
  <c r="AB15" i="15" s="1"/>
  <c r="AD15" i="15" s="1"/>
  <c r="AF15" i="15" s="1"/>
  <c r="BA15" i="15"/>
  <c r="BJ15" i="15" s="1"/>
  <c r="BN15" i="15" s="1"/>
  <c r="N18" i="15"/>
  <c r="R18" i="15" s="1"/>
  <c r="AW17" i="15"/>
  <c r="AV32" i="15"/>
  <c r="BV32" i="15" s="1"/>
  <c r="BD19" i="15"/>
  <c r="BF19" i="15" s="1"/>
  <c r="BI19" i="15" s="1"/>
  <c r="BA65" i="15"/>
  <c r="N66" i="15"/>
  <c r="BF55" i="15"/>
  <c r="BE79" i="15"/>
  <c r="BC79" i="15" s="1"/>
  <c r="BP79" i="15" s="1"/>
  <c r="BT79" i="15" s="1"/>
  <c r="AV35" i="15"/>
  <c r="AC13" i="15"/>
  <c r="CA13" i="15" s="1"/>
  <c r="CF13" i="15" s="1"/>
  <c r="N73" i="15"/>
  <c r="BH73" i="15"/>
  <c r="BQ73" i="15" s="1"/>
  <c r="BH70" i="15"/>
  <c r="BQ70" i="15" s="1"/>
  <c r="BA69" i="15"/>
  <c r="AA73" i="15"/>
  <c r="AB73" i="15" s="1"/>
  <c r="AD73" i="15" s="1"/>
  <c r="AF73" i="15" s="1"/>
  <c r="BF68" i="15"/>
  <c r="AA45" i="15"/>
  <c r="AB45" i="15" s="1"/>
  <c r="AA43" i="15"/>
  <c r="AB43" i="15" s="1"/>
  <c r="AD43" i="15" s="1"/>
  <c r="AF43" i="15" s="1"/>
  <c r="AA67" i="15"/>
  <c r="BP39" i="15"/>
  <c r="BT39" i="15" s="1"/>
  <c r="BG35" i="15"/>
  <c r="N22" i="15"/>
  <c r="N49" i="15"/>
  <c r="AZ49" i="15" s="1"/>
  <c r="BL49" i="15" s="1"/>
  <c r="BD28" i="15"/>
  <c r="BF28" i="15" s="1"/>
  <c r="BI28" i="15" s="1"/>
  <c r="BC22" i="15"/>
  <c r="N40" i="15"/>
  <c r="Y30" i="15"/>
  <c r="BP15" i="15"/>
  <c r="BT15" i="15" s="1"/>
  <c r="BC6" i="15"/>
  <c r="AV6" i="15"/>
  <c r="BD5" i="15"/>
  <c r="Z72" i="15"/>
  <c r="AB72" i="15" s="1"/>
  <c r="AD72" i="15" s="1"/>
  <c r="AF72" i="15" s="1"/>
  <c r="AC46" i="15"/>
  <c r="CA46" i="15" s="1"/>
  <c r="CF46" i="15" s="1"/>
  <c r="BH64" i="15"/>
  <c r="Z46" i="15"/>
  <c r="BA46" i="15"/>
  <c r="BP27" i="15"/>
  <c r="BT27" i="15" s="1"/>
  <c r="BA40" i="15"/>
  <c r="BA44" i="15"/>
  <c r="BJ44" i="15" s="1"/>
  <c r="BN44" i="15" s="1"/>
  <c r="AW15" i="15"/>
  <c r="AY15" i="15" s="1"/>
  <c r="BY15" i="15" s="1"/>
  <c r="BC39" i="15"/>
  <c r="N68" i="15"/>
  <c r="AW20" i="15"/>
  <c r="AY20" i="15" s="1"/>
  <c r="BY20" i="15" s="1"/>
  <c r="N64" i="15"/>
  <c r="AV22" i="15"/>
  <c r="BD30" i="15"/>
  <c r="BA24" i="15"/>
  <c r="BJ24" i="15" s="1"/>
  <c r="BN24" i="15" s="1"/>
  <c r="BA2" i="15"/>
  <c r="N5" i="15"/>
  <c r="AA66" i="15"/>
  <c r="BP33" i="15"/>
  <c r="BT33" i="15" s="1"/>
  <c r="BD21" i="15"/>
  <c r="BF21" i="15" s="1"/>
  <c r="BI21" i="15" s="1"/>
  <c r="AV4" i="15"/>
  <c r="BV4" i="15" s="1"/>
  <c r="BH18" i="15"/>
  <c r="N21" i="15"/>
  <c r="AZ21" i="15" s="1"/>
  <c r="BL21" i="15" s="1"/>
  <c r="BO21" i="15" s="1"/>
  <c r="N43" i="15"/>
  <c r="AZ43" i="15" s="1"/>
  <c r="BL43" i="15" s="1"/>
  <c r="BO43" i="15" s="1"/>
  <c r="BD11" i="15"/>
  <c r="BF11" i="15" s="1"/>
  <c r="BI11" i="15" s="1"/>
  <c r="Y20" i="15"/>
  <c r="Z49" i="15"/>
  <c r="AY73" i="15"/>
  <c r="BY73" i="15" s="1"/>
  <c r="BF67" i="15"/>
  <c r="N30" i="15"/>
  <c r="BG30" i="15" s="1"/>
  <c r="BR30" i="15" s="1"/>
  <c r="Y24" i="15"/>
  <c r="AB24" i="15" s="1"/>
  <c r="AD24" i="15" s="1"/>
  <c r="AF24" i="15" s="1"/>
  <c r="AB22" i="15"/>
  <c r="AD22" i="15" s="1"/>
  <c r="AF22" i="15" s="1"/>
  <c r="N46" i="15"/>
  <c r="BF40" i="15"/>
  <c r="BD9" i="15"/>
  <c r="N71" i="15"/>
  <c r="N75" i="15"/>
  <c r="BF71" i="15"/>
  <c r="N47" i="15"/>
  <c r="AZ47" i="15" s="1"/>
  <c r="BL47" i="15" s="1"/>
  <c r="AY67" i="15"/>
  <c r="BY67" i="15" s="1"/>
  <c r="N24" i="15"/>
  <c r="AB21" i="15"/>
  <c r="AD21" i="15" s="1"/>
  <c r="AF21" i="15" s="1"/>
  <c r="N20" i="15"/>
  <c r="R26" i="15"/>
  <c r="Y19" i="15"/>
  <c r="BH24" i="15"/>
  <c r="X17" i="15"/>
  <c r="AB17" i="15" s="1"/>
  <c r="AD17" i="15" s="1"/>
  <c r="AF17" i="15" s="1"/>
  <c r="AW9" i="15"/>
  <c r="AW5" i="15"/>
  <c r="Y39" i="15"/>
  <c r="BH79" i="15"/>
  <c r="BH22" i="15"/>
  <c r="N44" i="15"/>
  <c r="AZ44" i="15" s="1"/>
  <c r="BA5" i="15"/>
  <c r="BJ5" i="15" s="1"/>
  <c r="BN5" i="15" s="1"/>
  <c r="BH16" i="15"/>
  <c r="BP16" i="15" s="1"/>
  <c r="BT16" i="15" s="1"/>
  <c r="AC38" i="15"/>
  <c r="CA38" i="15" s="1"/>
  <c r="CF38" i="15" s="1"/>
  <c r="AY75" i="15"/>
  <c r="BY75" i="15" s="1"/>
  <c r="N55" i="15"/>
  <c r="BG52" i="15"/>
  <c r="AZ26" i="15"/>
  <c r="N28" i="15"/>
  <c r="BH21" i="15"/>
  <c r="BP21" i="15" s="1"/>
  <c r="BT21" i="15" s="1"/>
  <c r="AA40" i="15"/>
  <c r="AB40" i="15" s="1"/>
  <c r="AD40" i="15" s="1"/>
  <c r="AF40" i="15" s="1"/>
  <c r="BA77" i="15"/>
  <c r="BA21" i="15"/>
  <c r="BA22" i="15"/>
  <c r="AC15" i="15"/>
  <c r="CA15" i="15" s="1"/>
  <c r="CF15" i="15" s="1"/>
  <c r="BP13" i="15"/>
  <c r="BT13" i="15" s="1"/>
  <c r="BL51" i="15"/>
  <c r="BP53" i="15"/>
  <c r="BT53" i="15" s="1"/>
  <c r="BP20" i="15"/>
  <c r="BT20" i="15" s="1"/>
  <c r="BI71" i="15"/>
  <c r="BB42" i="15"/>
  <c r="BW42" i="15" s="1"/>
  <c r="BJ41" i="15"/>
  <c r="BN41" i="15" s="1"/>
  <c r="BG53" i="15"/>
  <c r="BG45" i="15"/>
  <c r="BR45" i="15" s="1"/>
  <c r="BS45" i="15" s="1"/>
  <c r="BB41" i="15"/>
  <c r="BW41" i="15" s="1"/>
  <c r="BX41" i="15" s="1"/>
  <c r="BZ41" i="15" s="1"/>
  <c r="BK69" i="15"/>
  <c r="BK42" i="15"/>
  <c r="BP45" i="15"/>
  <c r="BT45" i="15" s="1"/>
  <c r="BB75" i="15"/>
  <c r="BW75" i="15" s="1"/>
  <c r="BP68" i="15"/>
  <c r="BT68" i="15" s="1"/>
  <c r="BK75" i="15"/>
  <c r="BJ75" i="15"/>
  <c r="BN75" i="15" s="1"/>
  <c r="BQ48" i="15"/>
  <c r="BB50" i="15"/>
  <c r="BW50" i="15" s="1"/>
  <c r="AW50" i="15" s="1"/>
  <c r="R12" i="15"/>
  <c r="BP29" i="15"/>
  <c r="BT29" i="15" s="1"/>
  <c r="AZ29" i="15"/>
  <c r="BL29" i="15" s="1"/>
  <c r="AZ12" i="15"/>
  <c r="BL12" i="15" s="1"/>
  <c r="BM12" i="15" s="1"/>
  <c r="BG7" i="15"/>
  <c r="BR7" i="15" s="1"/>
  <c r="BU7" i="15" s="1"/>
  <c r="BR12" i="15"/>
  <c r="BS12" i="15" s="1"/>
  <c r="BK53" i="15"/>
  <c r="R43" i="15"/>
  <c r="BJ16" i="15"/>
  <c r="BN16" i="15" s="1"/>
  <c r="AB29" i="15"/>
  <c r="R10" i="15"/>
  <c r="R51" i="15"/>
  <c r="BJ34" i="15"/>
  <c r="BN34" i="15" s="1"/>
  <c r="BB10" i="15"/>
  <c r="BW10" i="15" s="1"/>
  <c r="BJ8" i="15"/>
  <c r="BN8" i="15" s="1"/>
  <c r="BP75" i="15"/>
  <c r="BT75" i="15" s="1"/>
  <c r="BJ73" i="15"/>
  <c r="BN73" i="15" s="1"/>
  <c r="BJ19" i="15"/>
  <c r="BN19" i="15" s="1"/>
  <c r="BI33" i="15"/>
  <c r="BI52" i="15"/>
  <c r="BJ30" i="15"/>
  <c r="BN30" i="15" s="1"/>
  <c r="BQ52" i="15"/>
  <c r="BI74" i="15"/>
  <c r="BK51" i="15"/>
  <c r="BK50" i="15"/>
  <c r="AZ15" i="15"/>
  <c r="BJ52" i="15"/>
  <c r="BN52" i="15" s="1"/>
  <c r="BP7" i="15"/>
  <c r="BT7" i="15" s="1"/>
  <c r="AB47" i="15"/>
  <c r="AD47" i="15" s="1"/>
  <c r="AF47" i="15" s="1"/>
  <c r="BC46" i="15"/>
  <c r="BP46" i="15" s="1"/>
  <c r="BT46" i="15" s="1"/>
  <c r="BP4" i="15"/>
  <c r="BT4" i="15" s="1"/>
  <c r="BC50" i="15"/>
  <c r="BP50" i="15" s="1"/>
  <c r="BT50" i="15" s="1"/>
  <c r="AB51" i="15"/>
  <c r="AD51" i="15" s="1"/>
  <c r="AF51" i="15" s="1"/>
  <c r="BL7" i="15"/>
  <c r="BG10" i="15"/>
  <c r="BR10" i="15" s="1"/>
  <c r="BS10" i="15" s="1"/>
  <c r="R78" i="15"/>
  <c r="BL45" i="15"/>
  <c r="BO45" i="15" s="1"/>
  <c r="CD29" i="15"/>
  <c r="BG51" i="15"/>
  <c r="BR51" i="15" s="1"/>
  <c r="BS51" i="15" s="1"/>
  <c r="BR52" i="15"/>
  <c r="BS52" i="15" s="1"/>
  <c r="BP11" i="15"/>
  <c r="BT11" i="15" s="1"/>
  <c r="BP52" i="15"/>
  <c r="BT52" i="15" s="1"/>
  <c r="BK66" i="15"/>
  <c r="AB13" i="15"/>
  <c r="AD13" i="15" s="1"/>
  <c r="AF13" i="15" s="1"/>
  <c r="BI68" i="15"/>
  <c r="BI75" i="15"/>
  <c r="BB28" i="15"/>
  <c r="BW28" i="15" s="1"/>
  <c r="AB77" i="15"/>
  <c r="AD77" i="15" s="1"/>
  <c r="AF77" i="15" s="1"/>
  <c r="BB52" i="15"/>
  <c r="BW52" i="15" s="1"/>
  <c r="BD52" i="15" s="1"/>
  <c r="AD45" i="15"/>
  <c r="AF45" i="15" s="1"/>
  <c r="BI7" i="15"/>
  <c r="BD75" i="15"/>
  <c r="BP43" i="15"/>
  <c r="BT43" i="15" s="1"/>
  <c r="BV53" i="15"/>
  <c r="BB53" i="15"/>
  <c r="BW53" i="15" s="1"/>
  <c r="BD53" i="15" s="1"/>
  <c r="R52" i="15"/>
  <c r="BP48" i="15"/>
  <c r="BT48" i="15" s="1"/>
  <c r="BI51" i="15"/>
  <c r="BK54" i="15"/>
  <c r="BK41" i="15"/>
  <c r="BB71" i="15"/>
  <c r="BW71" i="15" s="1"/>
  <c r="AW71" i="15" s="1"/>
  <c r="BK76" i="15"/>
  <c r="BQ51" i="15"/>
  <c r="AB35" i="15"/>
  <c r="AD35" i="15" s="1"/>
  <c r="AF35" i="15" s="1"/>
  <c r="BG29" i="15"/>
  <c r="BR29" i="15" s="1"/>
  <c r="BU29" i="15" s="1"/>
  <c r="BB7" i="15"/>
  <c r="BW7" i="15" s="1"/>
  <c r="CD7" i="15" s="1"/>
  <c r="BB20" i="15"/>
  <c r="BW20" i="15" s="1"/>
  <c r="AX20" i="15" s="1"/>
  <c r="BK20" i="15" s="1"/>
  <c r="BG44" i="15"/>
  <c r="BR44" i="15" s="1"/>
  <c r="BQ74" i="15"/>
  <c r="BR53" i="15"/>
  <c r="BS53" i="15" s="1"/>
  <c r="BJ26" i="15"/>
  <c r="BN26" i="15" s="1"/>
  <c r="BP2" i="15"/>
  <c r="BT2" i="15" s="1"/>
  <c r="BB33" i="15"/>
  <c r="BW33" i="15" s="1"/>
  <c r="CD33" i="15" s="1"/>
  <c r="BQ44" i="15"/>
  <c r="AB7" i="15"/>
  <c r="AD7" i="15" s="1"/>
  <c r="AF7" i="15" s="1"/>
  <c r="AB41" i="15"/>
  <c r="AD41" i="15" s="1"/>
  <c r="AF41" i="15" s="1"/>
  <c r="AZ18" i="15"/>
  <c r="BL18" i="15" s="1"/>
  <c r="BO18" i="15" s="1"/>
  <c r="BK71" i="15"/>
  <c r="AB71" i="15"/>
  <c r="AD71" i="15" s="1"/>
  <c r="AF71" i="15" s="1"/>
  <c r="BJ27" i="15"/>
  <c r="BN27" i="15" s="1"/>
  <c r="BB23" i="15"/>
  <c r="BW23" i="15" s="1"/>
  <c r="CD23" i="15" s="1"/>
  <c r="BK73" i="15"/>
  <c r="BP32" i="15"/>
  <c r="BT32" i="15" s="1"/>
  <c r="BB70" i="15"/>
  <c r="BW70" i="15" s="1"/>
  <c r="AW70" i="15" s="1"/>
  <c r="AB66" i="15"/>
  <c r="AD66" i="15" s="1"/>
  <c r="AF66" i="15" s="1"/>
  <c r="BV70" i="15"/>
  <c r="AD42" i="15"/>
  <c r="AF42" i="15" s="1"/>
  <c r="AB32" i="15"/>
  <c r="AD32" i="15" s="1"/>
  <c r="AF32" i="15" s="1"/>
  <c r="BL10" i="15"/>
  <c r="BM10" i="15" s="1"/>
  <c r="BG37" i="15"/>
  <c r="BR37" i="15" s="1"/>
  <c r="AB67" i="15"/>
  <c r="AD67" i="15" s="1"/>
  <c r="AF67" i="15" s="1"/>
  <c r="AB74" i="15"/>
  <c r="AD74" i="15" s="1"/>
  <c r="AF74" i="15" s="1"/>
  <c r="R37" i="15"/>
  <c r="BJ38" i="15"/>
  <c r="BN38" i="15" s="1"/>
  <c r="AB18" i="15"/>
  <c r="AD18" i="15" s="1"/>
  <c r="AF18" i="15" s="1"/>
  <c r="AB53" i="15"/>
  <c r="AD53" i="15" s="1"/>
  <c r="AF53" i="15" s="1"/>
  <c r="BC44" i="15"/>
  <c r="BP44" i="15" s="1"/>
  <c r="BT44" i="15" s="1"/>
  <c r="BQ43" i="15"/>
  <c r="BJ50" i="15"/>
  <c r="BN50" i="15" s="1"/>
  <c r="BG18" i="15"/>
  <c r="BR18" i="15" s="1"/>
  <c r="BJ77" i="15"/>
  <c r="BN77" i="15" s="1"/>
  <c r="AB36" i="15"/>
  <c r="BG4" i="15"/>
  <c r="BR4" i="15" s="1"/>
  <c r="R4" i="15"/>
  <c r="BP30" i="15"/>
  <c r="BT30" i="15" s="1"/>
  <c r="BK74" i="15"/>
  <c r="BB73" i="15"/>
  <c r="BW73" i="15" s="1"/>
  <c r="BX73" i="15" s="1"/>
  <c r="BZ73" i="15" s="1"/>
  <c r="AB50" i="15"/>
  <c r="AD50" i="15" s="1"/>
  <c r="AF50" i="15" s="1"/>
  <c r="BI29" i="15"/>
  <c r="AB46" i="15"/>
  <c r="AD46" i="15" s="1"/>
  <c r="AF46" i="15" s="1"/>
  <c r="BJ20" i="15"/>
  <c r="BN20" i="15" s="1"/>
  <c r="BJ7" i="15"/>
  <c r="BN7" i="15" s="1"/>
  <c r="BK70" i="15"/>
  <c r="AD12" i="15"/>
  <c r="AF12" i="15" s="1"/>
  <c r="BQ42" i="15"/>
  <c r="BQ75" i="15"/>
  <c r="AB75" i="15"/>
  <c r="AD75" i="15" s="1"/>
  <c r="AF75" i="15" s="1"/>
  <c r="AD52" i="15"/>
  <c r="AF52" i="15" s="1"/>
  <c r="BK52" i="15"/>
  <c r="AB25" i="15"/>
  <c r="AD25" i="15" s="1"/>
  <c r="AF25" i="15" s="1"/>
  <c r="AB49" i="15"/>
  <c r="AD49" i="15" s="1"/>
  <c r="AF49" i="15" s="1"/>
  <c r="BP22" i="15"/>
  <c r="BT22" i="15" s="1"/>
  <c r="BB36" i="15"/>
  <c r="BW36" i="15" s="1"/>
  <c r="CD36" i="15" s="1"/>
  <c r="BR42" i="15"/>
  <c r="BS42" i="15" s="1"/>
  <c r="BL52" i="15"/>
  <c r="BO52" i="15" s="1"/>
  <c r="BP42" i="15"/>
  <c r="BT42" i="15" s="1"/>
  <c r="BP8" i="15"/>
  <c r="BT8" i="15" s="1"/>
  <c r="BJ31" i="15"/>
  <c r="BN31" i="15" s="1"/>
  <c r="BV52" i="15"/>
  <c r="BX52" i="15" s="1"/>
  <c r="BZ52" i="15" s="1"/>
  <c r="BI49" i="15"/>
  <c r="AD29" i="15"/>
  <c r="AF29" i="15" s="1"/>
  <c r="AB33" i="15"/>
  <c r="AD33" i="15" s="1"/>
  <c r="AF33" i="15" s="1"/>
  <c r="R35" i="15"/>
  <c r="AB16" i="15"/>
  <c r="AD16" i="15" s="1"/>
  <c r="AF16" i="15" s="1"/>
  <c r="BJ4" i="15"/>
  <c r="BN4" i="15" s="1"/>
  <c r="BP5" i="15"/>
  <c r="BT5" i="15" s="1"/>
  <c r="BJ45" i="15"/>
  <c r="BN45" i="15" s="1"/>
  <c r="BV77" i="15"/>
  <c r="BI77" i="15"/>
  <c r="AB64" i="15"/>
  <c r="AD64" i="15" s="1"/>
  <c r="AF64" i="15" s="1"/>
  <c r="CC75" i="15"/>
  <c r="BK45" i="15"/>
  <c r="BP25" i="15"/>
  <c r="BT25" i="15" s="1"/>
  <c r="BB34" i="15"/>
  <c r="BW34" i="15" s="1"/>
  <c r="CD34" i="15" s="1"/>
  <c r="BQ68" i="15"/>
  <c r="AB68" i="15"/>
  <c r="BJ72" i="15"/>
  <c r="BN72" i="15" s="1"/>
  <c r="BB45" i="15"/>
  <c r="BW45" i="15" s="1"/>
  <c r="BD45" i="15" s="1"/>
  <c r="BI43" i="15"/>
  <c r="AZ42" i="15"/>
  <c r="BL42" i="15" s="1"/>
  <c r="BB39" i="15"/>
  <c r="BW39" i="15" s="1"/>
  <c r="CD39" i="15" s="1"/>
  <c r="BB77" i="15"/>
  <c r="BW77" i="15" s="1"/>
  <c r="BD77" i="15" s="1"/>
  <c r="BJ53" i="15"/>
  <c r="BN53" i="15" s="1"/>
  <c r="R42" i="15"/>
  <c r="AY3" i="15"/>
  <c r="BY3" i="15" s="1"/>
  <c r="BK77" i="15"/>
  <c r="AB37" i="15"/>
  <c r="AD37" i="15" s="1"/>
  <c r="AF37" i="15" s="1"/>
  <c r="BP18" i="15"/>
  <c r="BT18" i="15" s="1"/>
  <c r="BL35" i="15"/>
  <c r="BM35" i="15" s="1"/>
  <c r="BV45" i="15"/>
  <c r="H56" i="15"/>
  <c r="AA57" i="15"/>
  <c r="L57" i="15" s="1"/>
  <c r="L56" i="15"/>
  <c r="BF56" i="15" s="1"/>
  <c r="AB27" i="15"/>
  <c r="AD27" i="15" s="1"/>
  <c r="AF27" i="15" s="1"/>
  <c r="BV15" i="15"/>
  <c r="BP19" i="15"/>
  <c r="BT19" i="15" s="1"/>
  <c r="BK46" i="15"/>
  <c r="AV46" i="15"/>
  <c r="BP74" i="15"/>
  <c r="BT74" i="15" s="1"/>
  <c r="BK72" i="15"/>
  <c r="BL53" i="15"/>
  <c r="BM53" i="15" s="1"/>
  <c r="AB30" i="15"/>
  <c r="AD30" i="15" s="1"/>
  <c r="AF30" i="15" s="1"/>
  <c r="BB72" i="15"/>
  <c r="BW72" i="15" s="1"/>
  <c r="BX72" i="15" s="1"/>
  <c r="BZ72" i="15" s="1"/>
  <c r="BX75" i="15"/>
  <c r="BZ75" i="15" s="1"/>
  <c r="CB75" i="15" s="1"/>
  <c r="CG75" i="15" s="1"/>
  <c r="BP72" i="15"/>
  <c r="BT72" i="15" s="1"/>
  <c r="AZ78" i="15"/>
  <c r="BL78" i="15" s="1"/>
  <c r="BQ54" i="15"/>
  <c r="BI42" i="15"/>
  <c r="R7" i="15"/>
  <c r="AB8" i="15"/>
  <c r="AD8" i="15" s="1"/>
  <c r="AF8" i="15" s="1"/>
  <c r="BG2" i="15"/>
  <c r="BR2" i="15" s="1"/>
  <c r="AD44" i="15"/>
  <c r="AF44" i="15" s="1"/>
  <c r="CD10" i="15"/>
  <c r="AV68" i="15"/>
  <c r="BV68" i="15" s="1"/>
  <c r="BI53" i="15"/>
  <c r="AB38" i="15"/>
  <c r="AD38" i="15" s="1"/>
  <c r="AF38" i="15" s="1"/>
  <c r="AB54" i="15"/>
  <c r="AD54" i="15" s="1"/>
  <c r="AF54" i="15" s="1"/>
  <c r="BI54" i="15"/>
  <c r="BP23" i="15"/>
  <c r="BT23" i="15" s="1"/>
  <c r="AX29" i="15"/>
  <c r="BK29" i="15" s="1"/>
  <c r="BP6" i="15"/>
  <c r="BT6" i="15" s="1"/>
  <c r="BI18" i="15"/>
  <c r="BJ21" i="15"/>
  <c r="BN21" i="15" s="1"/>
  <c r="BX20" i="15"/>
  <c r="BZ20" i="15" s="1"/>
  <c r="CB20" i="15" s="1"/>
  <c r="CG20" i="15" s="1"/>
  <c r="AZ2" i="15"/>
  <c r="BL2" i="15" s="1"/>
  <c r="BM2" i="15" s="1"/>
  <c r="AX7" i="15"/>
  <c r="BK7" i="15" s="1"/>
  <c r="BF34" i="15"/>
  <c r="BI34" i="15" s="1"/>
  <c r="BK49" i="15"/>
  <c r="AV49" i="15"/>
  <c r="AW75" i="15"/>
  <c r="BD41" i="15"/>
  <c r="BX7" i="15"/>
  <c r="BZ7" i="15" s="1"/>
  <c r="CB7" i="15" s="1"/>
  <c r="CG7" i="15" s="1"/>
  <c r="AY25" i="15"/>
  <c r="BY25" i="15" s="1"/>
  <c r="AB39" i="15"/>
  <c r="AD39" i="15" s="1"/>
  <c r="AF39" i="15" s="1"/>
  <c r="BP71" i="15"/>
  <c r="BT71" i="15" s="1"/>
  <c r="AD76" i="15"/>
  <c r="AF76" i="15" s="1"/>
  <c r="BK68" i="15"/>
  <c r="BP31" i="15"/>
  <c r="BT31" i="15" s="1"/>
  <c r="BP28" i="15"/>
  <c r="BT28" i="15" s="1"/>
  <c r="AB11" i="15"/>
  <c r="AD11" i="15" s="1"/>
  <c r="AF11" i="15" s="1"/>
  <c r="AD31" i="15"/>
  <c r="AF31" i="15" s="1"/>
  <c r="BK47" i="15"/>
  <c r="AV47" i="15"/>
  <c r="AW69" i="15"/>
  <c r="BD69" i="15"/>
  <c r="BP24" i="15"/>
  <c r="BT24" i="15" s="1"/>
  <c r="BV54" i="15"/>
  <c r="BJ54" i="15"/>
  <c r="BN54" i="15" s="1"/>
  <c r="AD70" i="15"/>
  <c r="AF70" i="15" s="1"/>
  <c r="AW44" i="15"/>
  <c r="BD44" i="15"/>
  <c r="AY24" i="15"/>
  <c r="BY24" i="15" s="1"/>
  <c r="AZ71" i="15"/>
  <c r="BL71" i="15" s="1"/>
  <c r="BG71" i="15"/>
  <c r="BR71" i="15" s="1"/>
  <c r="R71" i="15"/>
  <c r="AZ70" i="15"/>
  <c r="BL70" i="15" s="1"/>
  <c r="BG70" i="15"/>
  <c r="BR70" i="15" s="1"/>
  <c r="R70" i="15"/>
  <c r="BQ76" i="15"/>
  <c r="BC76" i="15"/>
  <c r="BP76" i="15" s="1"/>
  <c r="BT76" i="15" s="1"/>
  <c r="BV71" i="15"/>
  <c r="BJ71" i="15"/>
  <c r="BN71" i="15" s="1"/>
  <c r="BJ76" i="15"/>
  <c r="BN76" i="15" s="1"/>
  <c r="BV76" i="15"/>
  <c r="AW51" i="15"/>
  <c r="BD51" i="15"/>
  <c r="BK65" i="15"/>
  <c r="AV65" i="15"/>
  <c r="BB65" i="15" s="1"/>
  <c r="BW65" i="15" s="1"/>
  <c r="AB63" i="15"/>
  <c r="AD63" i="15" s="1"/>
  <c r="AF63" i="15" s="1"/>
  <c r="BS44" i="15"/>
  <c r="BU44" i="15"/>
  <c r="BJ37" i="15"/>
  <c r="BN37" i="15" s="1"/>
  <c r="BV37" i="15"/>
  <c r="R23" i="15"/>
  <c r="BG23" i="15"/>
  <c r="BR23" i="15" s="1"/>
  <c r="AZ23" i="15"/>
  <c r="BL23" i="15" s="1"/>
  <c r="BG3" i="15"/>
  <c r="BR3" i="15" s="1"/>
  <c r="R3" i="15"/>
  <c r="AZ3" i="15"/>
  <c r="BL3" i="15" s="1"/>
  <c r="BK43" i="15"/>
  <c r="BO29" i="15"/>
  <c r="BM29" i="15"/>
  <c r="AY32" i="15"/>
  <c r="BY32" i="15" s="1"/>
  <c r="BF20" i="15"/>
  <c r="BI20" i="15" s="1"/>
  <c r="AZ16" i="15"/>
  <c r="BL16" i="15" s="1"/>
  <c r="BG16" i="15"/>
  <c r="BR16" i="15" s="1"/>
  <c r="R16" i="15"/>
  <c r="BJ42" i="15"/>
  <c r="BN42" i="15" s="1"/>
  <c r="AY5" i="15"/>
  <c r="BY5" i="15" s="1"/>
  <c r="AW76" i="15"/>
  <c r="BD76" i="15"/>
  <c r="R34" i="15"/>
  <c r="AZ34" i="15"/>
  <c r="BL34" i="15" s="1"/>
  <c r="BG34" i="15"/>
  <c r="BR34" i="15" s="1"/>
  <c r="BF37" i="15"/>
  <c r="BI37" i="15" s="1"/>
  <c r="BG22" i="15"/>
  <c r="BR22" i="15" s="1"/>
  <c r="AZ22" i="15"/>
  <c r="BL22" i="15" s="1"/>
  <c r="R22" i="15"/>
  <c r="AY56" i="15"/>
  <c r="BY56" i="15" s="1"/>
  <c r="AZ28" i="15"/>
  <c r="BL28" i="15" s="1"/>
  <c r="R28" i="15"/>
  <c r="BG28" i="15"/>
  <c r="BR28" i="15" s="1"/>
  <c r="BG36" i="15"/>
  <c r="BR36" i="15" s="1"/>
  <c r="R36" i="15"/>
  <c r="AZ36" i="15"/>
  <c r="BL36" i="15" s="1"/>
  <c r="AZ40" i="15"/>
  <c r="BL40" i="15" s="1"/>
  <c r="BG40" i="15"/>
  <c r="BR40" i="15" s="1"/>
  <c r="R40" i="15"/>
  <c r="BG27" i="15"/>
  <c r="BR27" i="15" s="1"/>
  <c r="R27" i="15"/>
  <c r="AZ27" i="15"/>
  <c r="BL27" i="15" s="1"/>
  <c r="BF14" i="15"/>
  <c r="BI14" i="15" s="1"/>
  <c r="BV24" i="15"/>
  <c r="BJ12" i="15"/>
  <c r="BN12" i="15" s="1"/>
  <c r="BV12" i="15"/>
  <c r="BO7" i="15"/>
  <c r="BM7" i="15"/>
  <c r="AZ6" i="15"/>
  <c r="BL6" i="15" s="1"/>
  <c r="BG6" i="15"/>
  <c r="BR6" i="15" s="1"/>
  <c r="R6" i="15"/>
  <c r="BB11" i="15"/>
  <c r="BW11" i="15" s="1"/>
  <c r="CD11" i="15" s="1"/>
  <c r="AY31" i="15"/>
  <c r="BY31" i="15" s="1"/>
  <c r="BJ2" i="15"/>
  <c r="BN2" i="15" s="1"/>
  <c r="BV2" i="15"/>
  <c r="BV9" i="15"/>
  <c r="BJ9" i="15"/>
  <c r="BN9" i="15" s="1"/>
  <c r="CC42" i="15"/>
  <c r="BX42" i="15"/>
  <c r="BZ42" i="15" s="1"/>
  <c r="BU10" i="15"/>
  <c r="BP12" i="15"/>
  <c r="BT12" i="15" s="1"/>
  <c r="AZ75" i="15"/>
  <c r="BL75" i="15" s="1"/>
  <c r="BG75" i="15"/>
  <c r="BR75" i="15" s="1"/>
  <c r="R75" i="15"/>
  <c r="BF38" i="15"/>
  <c r="BI38" i="15" s="1"/>
  <c r="BG25" i="15"/>
  <c r="BR25" i="15" s="1"/>
  <c r="AZ25" i="15"/>
  <c r="BL25" i="15" s="1"/>
  <c r="R25" i="15"/>
  <c r="AZ67" i="15"/>
  <c r="BL67" i="15" s="1"/>
  <c r="BG67" i="15"/>
  <c r="R67" i="15"/>
  <c r="AZ54" i="15"/>
  <c r="BL54" i="15" s="1"/>
  <c r="R54" i="15"/>
  <c r="BG54" i="15"/>
  <c r="BR54" i="15" s="1"/>
  <c r="AD65" i="15"/>
  <c r="AF65" i="15" s="1"/>
  <c r="AD69" i="15"/>
  <c r="AF69" i="15" s="1"/>
  <c r="BV55" i="15"/>
  <c r="BJ55" i="15"/>
  <c r="BN55" i="15" s="1"/>
  <c r="AZ48" i="15"/>
  <c r="BL48" i="15" s="1"/>
  <c r="BG48" i="15"/>
  <c r="BR48" i="15" s="1"/>
  <c r="R48" i="15"/>
  <c r="AZ38" i="15"/>
  <c r="BL38" i="15" s="1"/>
  <c r="BG38" i="15"/>
  <c r="BR38" i="15" s="1"/>
  <c r="R38" i="15"/>
  <c r="BG33" i="15"/>
  <c r="BR33" i="15" s="1"/>
  <c r="AZ33" i="15"/>
  <c r="BL33" i="15" s="1"/>
  <c r="R33" i="15"/>
  <c r="AZ39" i="15"/>
  <c r="BL39" i="15" s="1"/>
  <c r="BG39" i="15"/>
  <c r="BR39" i="15" s="1"/>
  <c r="R39" i="15"/>
  <c r="R31" i="15"/>
  <c r="AZ31" i="15"/>
  <c r="BL31" i="15" s="1"/>
  <c r="BG31" i="15"/>
  <c r="BR31" i="15" s="1"/>
  <c r="BJ25" i="15"/>
  <c r="BN25" i="15" s="1"/>
  <c r="BV25" i="15"/>
  <c r="BJ22" i="15"/>
  <c r="BN22" i="15" s="1"/>
  <c r="BV22" i="15"/>
  <c r="R20" i="15"/>
  <c r="BG20" i="15"/>
  <c r="BR20" i="15" s="1"/>
  <c r="AZ20" i="15"/>
  <c r="BL20" i="15" s="1"/>
  <c r="R49" i="15"/>
  <c r="AA58" i="15"/>
  <c r="BV28" i="15"/>
  <c r="BJ28" i="15"/>
  <c r="BN28" i="15" s="1"/>
  <c r="BF17" i="15"/>
  <c r="BI17" i="15" s="1"/>
  <c r="AZ46" i="15"/>
  <c r="BL46" i="15" s="1"/>
  <c r="BG46" i="15"/>
  <c r="BR46" i="15" s="1"/>
  <c r="R46" i="15"/>
  <c r="BJ36" i="15"/>
  <c r="BN36" i="15" s="1"/>
  <c r="BV36" i="15"/>
  <c r="BF30" i="15"/>
  <c r="BI30" i="15" s="1"/>
  <c r="BJ14" i="15"/>
  <c r="BN14" i="15" s="1"/>
  <c r="BV14" i="15"/>
  <c r="BU15" i="15"/>
  <c r="BS15" i="15"/>
  <c r="BF12" i="15"/>
  <c r="BI12" i="15" s="1"/>
  <c r="BV6" i="15"/>
  <c r="BJ6" i="15"/>
  <c r="BN6" i="15" s="1"/>
  <c r="AB20" i="15"/>
  <c r="AD20" i="15" s="1"/>
  <c r="AF20" i="15" s="1"/>
  <c r="BF31" i="15"/>
  <c r="BI31" i="15" s="1"/>
  <c r="BF5" i="15"/>
  <c r="BI5" i="15" s="1"/>
  <c r="AV78" i="15"/>
  <c r="BB78" i="15" s="1"/>
  <c r="BW78" i="15" s="1"/>
  <c r="BK78" i="15"/>
  <c r="BG65" i="15"/>
  <c r="BR65" i="15" s="1"/>
  <c r="R65" i="15"/>
  <c r="AZ65" i="15"/>
  <c r="BL65" i="15" s="1"/>
  <c r="AY22" i="15"/>
  <c r="BY22" i="15" s="1"/>
  <c r="BJ35" i="15"/>
  <c r="BN35" i="15" s="1"/>
  <c r="BV35" i="15"/>
  <c r="AZ68" i="15"/>
  <c r="BL68" i="15" s="1"/>
  <c r="BG68" i="15"/>
  <c r="BR68" i="15" s="1"/>
  <c r="R68" i="15"/>
  <c r="BV69" i="15"/>
  <c r="BJ69" i="15"/>
  <c r="BN69" i="15" s="1"/>
  <c r="BC78" i="15"/>
  <c r="BP78" i="15" s="1"/>
  <c r="BT78" i="15" s="1"/>
  <c r="BQ78" i="15"/>
  <c r="BQ65" i="15"/>
  <c r="BC65" i="15"/>
  <c r="BP65" i="15" s="1"/>
  <c r="BT65" i="15" s="1"/>
  <c r="BQ55" i="15"/>
  <c r="BC55" i="15"/>
  <c r="BP55" i="15" s="1"/>
  <c r="BT55" i="15" s="1"/>
  <c r="BQ41" i="15"/>
  <c r="BC41" i="15"/>
  <c r="BP41" i="15" s="1"/>
  <c r="BT41" i="15" s="1"/>
  <c r="BD55" i="15"/>
  <c r="AW55" i="15"/>
  <c r="CA34" i="15"/>
  <c r="CF34" i="15" s="1"/>
  <c r="AD34" i="15"/>
  <c r="AF34" i="15" s="1"/>
  <c r="AW74" i="15"/>
  <c r="BD74" i="15"/>
  <c r="AZ74" i="15"/>
  <c r="BL74" i="15" s="1"/>
  <c r="BG74" i="15"/>
  <c r="BR74" i="15" s="1"/>
  <c r="R74" i="15"/>
  <c r="BK67" i="15"/>
  <c r="AV67" i="15"/>
  <c r="BB67" i="15" s="1"/>
  <c r="BW67" i="15" s="1"/>
  <c r="BC67" i="15"/>
  <c r="BP67" i="15" s="1"/>
  <c r="BT67" i="15" s="1"/>
  <c r="BV74" i="15"/>
  <c r="BJ74" i="15"/>
  <c r="BN74" i="15" s="1"/>
  <c r="BP69" i="15"/>
  <c r="BT69" i="15" s="1"/>
  <c r="BP70" i="15"/>
  <c r="BT70" i="15" s="1"/>
  <c r="AZ77" i="15"/>
  <c r="BL77" i="15" s="1"/>
  <c r="BG77" i="15"/>
  <c r="BR77" i="15" s="1"/>
  <c r="R77" i="15"/>
  <c r="BG64" i="15"/>
  <c r="BR64" i="15" s="1"/>
  <c r="R64" i="15"/>
  <c r="AZ64" i="15"/>
  <c r="BL64" i="15" s="1"/>
  <c r="BG41" i="15"/>
  <c r="BR41" i="15" s="1"/>
  <c r="AZ41" i="15"/>
  <c r="BL41" i="15" s="1"/>
  <c r="R41" i="15"/>
  <c r="BJ33" i="15"/>
  <c r="BN33" i="15" s="1"/>
  <c r="BV33" i="15"/>
  <c r="BV39" i="15"/>
  <c r="BJ39" i="15"/>
  <c r="BN39" i="15" s="1"/>
  <c r="AZ13" i="15"/>
  <c r="BL13" i="15" s="1"/>
  <c r="BG13" i="15"/>
  <c r="BR13" i="15" s="1"/>
  <c r="R13" i="15"/>
  <c r="AZ24" i="15"/>
  <c r="BG24" i="15"/>
  <c r="R24" i="15"/>
  <c r="R19" i="15"/>
  <c r="BG19" i="15"/>
  <c r="BR19" i="15" s="1"/>
  <c r="AZ19" i="15"/>
  <c r="BL19" i="15" s="1"/>
  <c r="AZ32" i="15"/>
  <c r="BL32" i="15" s="1"/>
  <c r="R32" i="15"/>
  <c r="BG32" i="15"/>
  <c r="BR32" i="15" s="1"/>
  <c r="BL26" i="15"/>
  <c r="AB28" i="15"/>
  <c r="AD28" i="15" s="1"/>
  <c r="AF28" i="15" s="1"/>
  <c r="BG8" i="15"/>
  <c r="BR8" i="15" s="1"/>
  <c r="R8" i="15"/>
  <c r="AZ8" i="15"/>
  <c r="BL8" i="15" s="1"/>
  <c r="BC40" i="15"/>
  <c r="BP40" i="15" s="1"/>
  <c r="BT40" i="15" s="1"/>
  <c r="BQ40" i="15"/>
  <c r="AY30" i="15"/>
  <c r="BY30" i="15" s="1"/>
  <c r="AZ14" i="15"/>
  <c r="BL14" i="15" s="1"/>
  <c r="BG14" i="15"/>
  <c r="BR14" i="15" s="1"/>
  <c r="R14" i="15"/>
  <c r="CD28" i="15"/>
  <c r="AY12" i="15"/>
  <c r="BY12" i="15" s="1"/>
  <c r="AB6" i="15"/>
  <c r="AD6" i="15" s="1"/>
  <c r="AF6" i="15" s="1"/>
  <c r="BB19" i="15"/>
  <c r="BW19" i="15" s="1"/>
  <c r="CD19" i="15" s="1"/>
  <c r="AY6" i="15"/>
  <c r="BY6" i="15" s="1"/>
  <c r="BO12" i="15"/>
  <c r="BP10" i="15"/>
  <c r="BT10" i="15" s="1"/>
  <c r="AZ69" i="15"/>
  <c r="BL69" i="15" s="1"/>
  <c r="BG69" i="15"/>
  <c r="BR69" i="15" s="1"/>
  <c r="R69" i="15"/>
  <c r="BV79" i="15"/>
  <c r="BJ79" i="15"/>
  <c r="BN79" i="15" s="1"/>
  <c r="AZ55" i="15"/>
  <c r="BL55" i="15" s="1"/>
  <c r="R55" i="15"/>
  <c r="BG55" i="15"/>
  <c r="BR55" i="15" s="1"/>
  <c r="BP36" i="15"/>
  <c r="BT36" i="15" s="1"/>
  <c r="BO51" i="15"/>
  <c r="BM51" i="15"/>
  <c r="AY38" i="15"/>
  <c r="BY38" i="15" s="1"/>
  <c r="AZ73" i="15"/>
  <c r="BL73" i="15" s="1"/>
  <c r="BG73" i="15"/>
  <c r="BR73" i="15" s="1"/>
  <c r="R73" i="15"/>
  <c r="BG66" i="15"/>
  <c r="BR66" i="15" s="1"/>
  <c r="R66" i="15"/>
  <c r="AZ66" i="15"/>
  <c r="BL66" i="15" s="1"/>
  <c r="BQ64" i="15"/>
  <c r="BC64" i="15"/>
  <c r="BP64" i="15" s="1"/>
  <c r="BT64" i="15" s="1"/>
  <c r="BJ66" i="15"/>
  <c r="BN66" i="15" s="1"/>
  <c r="BV66" i="15"/>
  <c r="BB54" i="15"/>
  <c r="BW54" i="15" s="1"/>
  <c r="BK63" i="15"/>
  <c r="AV63" i="15"/>
  <c r="BB63" i="15" s="1"/>
  <c r="BW63" i="15" s="1"/>
  <c r="BL37" i="15"/>
  <c r="BP54" i="15"/>
  <c r="BT54" i="15" s="1"/>
  <c r="BV44" i="15"/>
  <c r="AY27" i="15"/>
  <c r="BY27" i="15" s="1"/>
  <c r="BF24" i="15"/>
  <c r="BI24" i="15" s="1"/>
  <c r="AD14" i="15"/>
  <c r="AF14" i="15" s="1"/>
  <c r="BF23" i="15"/>
  <c r="BI23" i="15" s="1"/>
  <c r="AB3" i="15"/>
  <c r="AD3" i="15" s="1"/>
  <c r="AF3" i="15" s="1"/>
  <c r="BK40" i="15"/>
  <c r="AV40" i="15"/>
  <c r="BB40" i="15" s="1"/>
  <c r="BW40" i="15" s="1"/>
  <c r="BE29" i="15"/>
  <c r="BQ29" i="15" s="1"/>
  <c r="AY21" i="15"/>
  <c r="BY21" i="15" s="1"/>
  <c r="AY13" i="15"/>
  <c r="BY13" i="15" s="1"/>
  <c r="BG17" i="15"/>
  <c r="BR17" i="15" s="1"/>
  <c r="R17" i="15"/>
  <c r="AZ17" i="15"/>
  <c r="BL17" i="15" s="1"/>
  <c r="BF9" i="15"/>
  <c r="BI9" i="15" s="1"/>
  <c r="AY2" i="15"/>
  <c r="BY2" i="15" s="1"/>
  <c r="BB18" i="15"/>
  <c r="BW18" i="15" s="1"/>
  <c r="CD18" i="15" s="1"/>
  <c r="BF10" i="15"/>
  <c r="BI10" i="15" s="1"/>
  <c r="BL4" i="15"/>
  <c r="BF8" i="15"/>
  <c r="BI8" i="15" s="1"/>
  <c r="BX4" i="15"/>
  <c r="BZ4" i="15" s="1"/>
  <c r="AX4" i="15"/>
  <c r="BK4" i="15" s="1"/>
  <c r="BE4" i="15"/>
  <c r="BQ4" i="15" s="1"/>
  <c r="BP73" i="15"/>
  <c r="BT73" i="15" s="1"/>
  <c r="BI73" i="15"/>
  <c r="AZ50" i="15"/>
  <c r="BL50" i="15" s="1"/>
  <c r="BG50" i="15"/>
  <c r="BR50" i="15" s="1"/>
  <c r="R50" i="15"/>
  <c r="BF2" i="15"/>
  <c r="BI2" i="15" s="1"/>
  <c r="BQ66" i="15"/>
  <c r="BC66" i="15"/>
  <c r="BP66" i="15" s="1"/>
  <c r="BT66" i="15" s="1"/>
  <c r="AV64" i="15"/>
  <c r="BK64" i="15"/>
  <c r="BR35" i="15"/>
  <c r="BF32" i="15"/>
  <c r="BI32" i="15" s="1"/>
  <c r="AB19" i="15"/>
  <c r="AD19" i="15" s="1"/>
  <c r="AF19" i="15" s="1"/>
  <c r="BV17" i="15"/>
  <c r="BJ17" i="15"/>
  <c r="BN17" i="15" s="1"/>
  <c r="AY9" i="15"/>
  <c r="BY9" i="15" s="1"/>
  <c r="BF16" i="15"/>
  <c r="BI16" i="15" s="1"/>
  <c r="BJ10" i="15"/>
  <c r="BN10" i="15" s="1"/>
  <c r="BV10" i="15"/>
  <c r="AY8" i="15"/>
  <c r="BY8" i="15" s="1"/>
  <c r="BF4" i="15"/>
  <c r="BI4" i="15" s="1"/>
  <c r="R9" i="15"/>
  <c r="AZ9" i="15"/>
  <c r="BL9" i="15" s="1"/>
  <c r="BG9" i="15"/>
  <c r="BR9" i="15" s="1"/>
  <c r="AZ72" i="15"/>
  <c r="BL72" i="15" s="1"/>
  <c r="BG72" i="15"/>
  <c r="BR72" i="15" s="1"/>
  <c r="R72" i="15"/>
  <c r="AD68" i="15"/>
  <c r="AF68" i="15" s="1"/>
  <c r="AW66" i="15"/>
  <c r="BD66" i="15"/>
  <c r="R47" i="15"/>
  <c r="BX51" i="15"/>
  <c r="BZ51" i="15" s="1"/>
  <c r="CC51" i="15"/>
  <c r="BQ63" i="15"/>
  <c r="BC63" i="15"/>
  <c r="BP63" i="15" s="1"/>
  <c r="BT63" i="15" s="1"/>
  <c r="BF35" i="15"/>
  <c r="BI35" i="15" s="1"/>
  <c r="AB55" i="15"/>
  <c r="Z56" i="15"/>
  <c r="K56" i="15" s="1"/>
  <c r="AY26" i="15"/>
  <c r="BY26" i="15" s="1"/>
  <c r="BG76" i="15"/>
  <c r="BR76" i="15" s="1"/>
  <c r="R76" i="15"/>
  <c r="AZ76" i="15"/>
  <c r="BL76" i="15" s="1"/>
  <c r="AW52" i="15"/>
  <c r="BB79" i="15"/>
  <c r="BW79" i="15" s="1"/>
  <c r="BR78" i="15"/>
  <c r="CA54" i="15"/>
  <c r="CF54" i="15" s="1"/>
  <c r="AC55" i="15"/>
  <c r="BG63" i="15"/>
  <c r="BR63" i="15" s="1"/>
  <c r="R63" i="15"/>
  <c r="AZ63" i="15"/>
  <c r="BL63" i="15" s="1"/>
  <c r="AY35" i="15"/>
  <c r="BY35" i="15" s="1"/>
  <c r="BI48" i="15"/>
  <c r="BP37" i="15"/>
  <c r="BT37" i="15" s="1"/>
  <c r="BS26" i="15"/>
  <c r="BU26" i="15"/>
  <c r="BJ43" i="15"/>
  <c r="BN43" i="15" s="1"/>
  <c r="BV43" i="15"/>
  <c r="BB43" i="15"/>
  <c r="BW43" i="15" s="1"/>
  <c r="BV18" i="15"/>
  <c r="BJ18" i="15"/>
  <c r="BN18" i="15" s="1"/>
  <c r="BP26" i="15"/>
  <c r="BT26" i="15" s="1"/>
  <c r="AW42" i="15"/>
  <c r="BD42" i="15"/>
  <c r="BB37" i="15"/>
  <c r="BW37" i="15" s="1"/>
  <c r="CD37" i="15" s="1"/>
  <c r="BX29" i="15"/>
  <c r="BZ29" i="15" s="1"/>
  <c r="BB14" i="15"/>
  <c r="BW14" i="15" s="1"/>
  <c r="CD14" i="15" s="1"/>
  <c r="AY16" i="15"/>
  <c r="BY16" i="15" s="1"/>
  <c r="AZ5" i="15"/>
  <c r="BG5" i="15"/>
  <c r="BR5" i="15" s="1"/>
  <c r="R5" i="15"/>
  <c r="BE7" i="15"/>
  <c r="BQ7" i="15" s="1"/>
  <c r="CC53" i="15" l="1"/>
  <c r="BX53" i="15"/>
  <c r="BZ53" i="15" s="1"/>
  <c r="AW53" i="15"/>
  <c r="BG21" i="15"/>
  <c r="BR21" i="15" s="1"/>
  <c r="BU21" i="15" s="1"/>
  <c r="BK44" i="15"/>
  <c r="BG47" i="15"/>
  <c r="BR47" i="15" s="1"/>
  <c r="BG49" i="15"/>
  <c r="BR49" i="15" s="1"/>
  <c r="BU49" i="15" s="1"/>
  <c r="BI46" i="15"/>
  <c r="BI44" i="15"/>
  <c r="BL44" i="15"/>
  <c r="BD70" i="15"/>
  <c r="AZ30" i="15"/>
  <c r="BL30" i="15" s="1"/>
  <c r="R21" i="15"/>
  <c r="BG43" i="15"/>
  <c r="BR43" i="15" s="1"/>
  <c r="BS43" i="15" s="1"/>
  <c r="AZ11" i="15"/>
  <c r="BL11" i="15" s="1"/>
  <c r="BO53" i="15"/>
  <c r="R30" i="15"/>
  <c r="BR67" i="15"/>
  <c r="CC41" i="15"/>
  <c r="AD36" i="15"/>
  <c r="AF36" i="15" s="1"/>
  <c r="BG11" i="15"/>
  <c r="BR11" i="15" s="1"/>
  <c r="BQ79" i="15"/>
  <c r="AZ79" i="15"/>
  <c r="BL79" i="15" s="1"/>
  <c r="BL15" i="15"/>
  <c r="BM15" i="15" s="1"/>
  <c r="BJ32" i="15"/>
  <c r="BN32" i="15" s="1"/>
  <c r="BR24" i="15"/>
  <c r="BO2" i="15"/>
  <c r="H57" i="15"/>
  <c r="R79" i="15"/>
  <c r="BJ48" i="15"/>
  <c r="BN48" i="15" s="1"/>
  <c r="BB48" i="15"/>
  <c r="BW48" i="15" s="1"/>
  <c r="AY17" i="15"/>
  <c r="BY17" i="15" s="1"/>
  <c r="BB17" i="15"/>
  <c r="BW17" i="15" s="1"/>
  <c r="CD17" i="15" s="1"/>
  <c r="BL5" i="15"/>
  <c r="BL24" i="15"/>
  <c r="BB15" i="15"/>
  <c r="BW15" i="15" s="1"/>
  <c r="CD15" i="15" s="1"/>
  <c r="BK48" i="15"/>
  <c r="R44" i="15"/>
  <c r="BS29" i="15"/>
  <c r="BS7" i="15"/>
  <c r="BO10" i="15"/>
  <c r="BU45" i="15"/>
  <c r="BI50" i="15"/>
  <c r="BD50" i="15"/>
  <c r="CC50" i="15"/>
  <c r="BX50" i="15"/>
  <c r="BZ50" i="15" s="1"/>
  <c r="AW41" i="15"/>
  <c r="BU52" i="15"/>
  <c r="CC70" i="15"/>
  <c r="BU12" i="15"/>
  <c r="BO15" i="15"/>
  <c r="BM45" i="15"/>
  <c r="BM43" i="15"/>
  <c r="BM18" i="15"/>
  <c r="CE7" i="15"/>
  <c r="BD71" i="15"/>
  <c r="CD20" i="15"/>
  <c r="BU53" i="15"/>
  <c r="CC77" i="15"/>
  <c r="BB25" i="15"/>
  <c r="BW25" i="15" s="1"/>
  <c r="CD25" i="15" s="1"/>
  <c r="BE20" i="15"/>
  <c r="BQ20" i="15" s="1"/>
  <c r="BE23" i="15"/>
  <c r="BQ23" i="15" s="1"/>
  <c r="BU42" i="15"/>
  <c r="CC45" i="15"/>
  <c r="BS21" i="15"/>
  <c r="BX19" i="15"/>
  <c r="BZ19" i="15" s="1"/>
  <c r="CE19" i="15" s="1"/>
  <c r="BX45" i="15"/>
  <c r="BZ45" i="15" s="1"/>
  <c r="CB45" i="15" s="1"/>
  <c r="CG45" i="15" s="1"/>
  <c r="BM21" i="15"/>
  <c r="BU51" i="15"/>
  <c r="BM52" i="15"/>
  <c r="BX23" i="15"/>
  <c r="BZ23" i="15" s="1"/>
  <c r="CB23" i="15" s="1"/>
  <c r="CG23" i="15" s="1"/>
  <c r="CE75" i="15"/>
  <c r="AX23" i="15"/>
  <c r="BK23" i="15" s="1"/>
  <c r="AW45" i="15"/>
  <c r="BX70" i="15"/>
  <c r="BZ70" i="15" s="1"/>
  <c r="CB70" i="15" s="1"/>
  <c r="CG70" i="15" s="1"/>
  <c r="BS4" i="15"/>
  <c r="BU4" i="15"/>
  <c r="BS37" i="15"/>
  <c r="BU37" i="15"/>
  <c r="AX19" i="15"/>
  <c r="BK19" i="15" s="1"/>
  <c r="BE19" i="15"/>
  <c r="BQ19" i="15" s="1"/>
  <c r="BD73" i="15"/>
  <c r="BX11" i="15"/>
  <c r="BZ11" i="15" s="1"/>
  <c r="CE11" i="15" s="1"/>
  <c r="BO35" i="15"/>
  <c r="CC73" i="15"/>
  <c r="BD72" i="15"/>
  <c r="AW73" i="15"/>
  <c r="CC52" i="15"/>
  <c r="BX77" i="15"/>
  <c r="BZ77" i="15" s="1"/>
  <c r="CE77" i="15" s="1"/>
  <c r="AW72" i="15"/>
  <c r="AW77" i="15"/>
  <c r="BI78" i="15"/>
  <c r="BX34" i="15"/>
  <c r="BZ34" i="15" s="1"/>
  <c r="CE34" i="15" s="1"/>
  <c r="AX34" i="15"/>
  <c r="BK34" i="15" s="1"/>
  <c r="BE34" i="15"/>
  <c r="BQ34" i="15" s="1"/>
  <c r="BX15" i="15"/>
  <c r="BZ15" i="15" s="1"/>
  <c r="CB15" i="15" s="1"/>
  <c r="CG15" i="15" s="1"/>
  <c r="BU2" i="15"/>
  <c r="BS2" i="15"/>
  <c r="BI76" i="15"/>
  <c r="BB8" i="15"/>
  <c r="BW8" i="15" s="1"/>
  <c r="CD8" i="15" s="1"/>
  <c r="CC72" i="15"/>
  <c r="BJ68" i="15"/>
  <c r="BN68" i="15" s="1"/>
  <c r="BU18" i="15"/>
  <c r="BS18" i="15"/>
  <c r="BB3" i="15"/>
  <c r="BW3" i="15" s="1"/>
  <c r="BB49" i="15"/>
  <c r="BW49" i="15" s="1"/>
  <c r="BJ49" i="15"/>
  <c r="BN49" i="15" s="1"/>
  <c r="BV49" i="15"/>
  <c r="BJ46" i="15"/>
  <c r="BN46" i="15" s="1"/>
  <c r="BV46" i="15"/>
  <c r="BB32" i="15"/>
  <c r="BW32" i="15" s="1"/>
  <c r="BE32" i="15" s="1"/>
  <c r="BQ32" i="15" s="1"/>
  <c r="BB46" i="15"/>
  <c r="BW46" i="15" s="1"/>
  <c r="BB30" i="15"/>
  <c r="BW30" i="15" s="1"/>
  <c r="BX30" i="15" s="1"/>
  <c r="BZ30" i="15" s="1"/>
  <c r="BJ47" i="15"/>
  <c r="BN47" i="15" s="1"/>
  <c r="BV47" i="15"/>
  <c r="BB47" i="15"/>
  <c r="BW47" i="15" s="1"/>
  <c r="BB16" i="15"/>
  <c r="BW16" i="15" s="1"/>
  <c r="CD16" i="15" s="1"/>
  <c r="BB9" i="15"/>
  <c r="BW9" i="15" s="1"/>
  <c r="CD9" i="15" s="1"/>
  <c r="BB68" i="15"/>
  <c r="BW68" i="15" s="1"/>
  <c r="BI79" i="15"/>
  <c r="BB38" i="15"/>
  <c r="BW38" i="15" s="1"/>
  <c r="CD38" i="15" s="1"/>
  <c r="BI67" i="15"/>
  <c r="BD78" i="15"/>
  <c r="AW78" i="15"/>
  <c r="AW67" i="15"/>
  <c r="BD67" i="15"/>
  <c r="AW40" i="15"/>
  <c r="BD40" i="15"/>
  <c r="AW63" i="15"/>
  <c r="BD63" i="15"/>
  <c r="BU5" i="15"/>
  <c r="BS5" i="15"/>
  <c r="Z57" i="15"/>
  <c r="K57" i="15" s="1"/>
  <c r="AB56" i="15"/>
  <c r="G56" i="15"/>
  <c r="CE51" i="15"/>
  <c r="CB51" i="15"/>
  <c r="CG51" i="15" s="1"/>
  <c r="BU72" i="15"/>
  <c r="BS72" i="15"/>
  <c r="BJ64" i="15"/>
  <c r="BN64" i="15" s="1"/>
  <c r="BV64" i="15"/>
  <c r="BO50" i="15"/>
  <c r="BM50" i="15"/>
  <c r="CE4" i="15"/>
  <c r="CB4" i="15"/>
  <c r="CG4" i="15" s="1"/>
  <c r="BB2" i="15"/>
  <c r="BW2" i="15" s="1"/>
  <c r="CD2" i="15" s="1"/>
  <c r="BB12" i="15"/>
  <c r="BW12" i="15" s="1"/>
  <c r="CD12" i="15" s="1"/>
  <c r="BO26" i="15"/>
  <c r="BM26" i="15"/>
  <c r="BU24" i="15"/>
  <c r="BS24" i="15"/>
  <c r="BO30" i="15"/>
  <c r="BM30" i="15"/>
  <c r="BS77" i="15"/>
  <c r="BU77" i="15"/>
  <c r="BX69" i="15"/>
  <c r="BZ69" i="15" s="1"/>
  <c r="CC69" i="15"/>
  <c r="BO49" i="15"/>
  <c r="BM49" i="15"/>
  <c r="BU31" i="15"/>
  <c r="BS31" i="15"/>
  <c r="BU33" i="15"/>
  <c r="BS33" i="15"/>
  <c r="BX55" i="15"/>
  <c r="BZ55" i="15" s="1"/>
  <c r="CC55" i="15"/>
  <c r="BO75" i="15"/>
  <c r="BM75" i="15"/>
  <c r="BO27" i="15"/>
  <c r="BM27" i="15"/>
  <c r="BS36" i="15"/>
  <c r="BU36" i="15"/>
  <c r="BS3" i="15"/>
  <c r="BU3" i="15"/>
  <c r="BJ65" i="15"/>
  <c r="BN65" i="15" s="1"/>
  <c r="BV65" i="15"/>
  <c r="BX71" i="15"/>
  <c r="BZ71" i="15" s="1"/>
  <c r="CC71" i="15"/>
  <c r="BO70" i="15"/>
  <c r="BM70" i="15"/>
  <c r="AW43" i="15"/>
  <c r="BD43" i="15"/>
  <c r="BU35" i="15"/>
  <c r="BS35" i="15"/>
  <c r="BO4" i="15"/>
  <c r="BM4" i="15"/>
  <c r="BO14" i="15"/>
  <c r="BM14" i="15"/>
  <c r="BO5" i="15"/>
  <c r="BM5" i="15"/>
  <c r="BO11" i="15"/>
  <c r="BM11" i="15"/>
  <c r="AD55" i="15"/>
  <c r="AF55" i="15" s="1"/>
  <c r="BO72" i="15"/>
  <c r="BM72" i="15"/>
  <c r="BE10" i="15"/>
  <c r="BQ10" i="15" s="1"/>
  <c r="BX10" i="15"/>
  <c r="BZ10" i="15" s="1"/>
  <c r="AX10" i="15"/>
  <c r="BK10" i="15" s="1"/>
  <c r="BB64" i="15"/>
  <c r="BW64" i="15" s="1"/>
  <c r="BB21" i="15"/>
  <c r="BW21" i="15" s="1"/>
  <c r="BI64" i="15"/>
  <c r="BU66" i="15"/>
  <c r="BS66" i="15"/>
  <c r="CC79" i="15"/>
  <c r="BX79" i="15"/>
  <c r="BZ79" i="15" s="1"/>
  <c r="BI40" i="15"/>
  <c r="BU32" i="15"/>
  <c r="BS32" i="15"/>
  <c r="BM24" i="15"/>
  <c r="BO24" i="15"/>
  <c r="CB73" i="15"/>
  <c r="CG73" i="15" s="1"/>
  <c r="CE73" i="15"/>
  <c r="BO77" i="15"/>
  <c r="BM77" i="15"/>
  <c r="BU74" i="15"/>
  <c r="BS74" i="15"/>
  <c r="BI65" i="15"/>
  <c r="BU65" i="15"/>
  <c r="BS65" i="15"/>
  <c r="BX36" i="15"/>
  <c r="BZ36" i="15" s="1"/>
  <c r="BE36" i="15"/>
  <c r="BQ36" i="15" s="1"/>
  <c r="AX36" i="15"/>
  <c r="BK36" i="15" s="1"/>
  <c r="BO20" i="15"/>
  <c r="BM20" i="15"/>
  <c r="BO31" i="15"/>
  <c r="BM31" i="15"/>
  <c r="CE70" i="15"/>
  <c r="BU67" i="15"/>
  <c r="BS67" i="15"/>
  <c r="BM79" i="15"/>
  <c r="BO79" i="15"/>
  <c r="BO22" i="15"/>
  <c r="BM22" i="15"/>
  <c r="BM23" i="15"/>
  <c r="BO23" i="15"/>
  <c r="BU8" i="15"/>
  <c r="BS8" i="15"/>
  <c r="BS11" i="15"/>
  <c r="BU11" i="15"/>
  <c r="CE45" i="15"/>
  <c r="BS47" i="15"/>
  <c r="BU47" i="15"/>
  <c r="BU9" i="15"/>
  <c r="BS9" i="15"/>
  <c r="CE20" i="15"/>
  <c r="BU30" i="15"/>
  <c r="BS30" i="15"/>
  <c r="BO64" i="15"/>
  <c r="BM64" i="15"/>
  <c r="BO74" i="15"/>
  <c r="BM74" i="15"/>
  <c r="BX28" i="15"/>
  <c r="BZ28" i="15" s="1"/>
  <c r="AX28" i="15"/>
  <c r="BK28" i="15" s="1"/>
  <c r="BE28" i="15"/>
  <c r="BQ28" i="15" s="1"/>
  <c r="BU20" i="15"/>
  <c r="BS20" i="15"/>
  <c r="BU38" i="15"/>
  <c r="BS38" i="15"/>
  <c r="BO67" i="15"/>
  <c r="BM67" i="15"/>
  <c r="CE42" i="15"/>
  <c r="CB42" i="15"/>
  <c r="CG42" i="15" s="1"/>
  <c r="BU27" i="15"/>
  <c r="BS27" i="15"/>
  <c r="BS22" i="15"/>
  <c r="BU22" i="15"/>
  <c r="BU23" i="15"/>
  <c r="BS23" i="15"/>
  <c r="AW65" i="15"/>
  <c r="BD65" i="15"/>
  <c r="BU71" i="15"/>
  <c r="BS71" i="15"/>
  <c r="BX54" i="15"/>
  <c r="BZ54" i="15" s="1"/>
  <c r="CC54" i="15"/>
  <c r="BU63" i="15"/>
  <c r="BS63" i="15"/>
  <c r="AX18" i="15"/>
  <c r="BK18" i="15" s="1"/>
  <c r="BE18" i="15"/>
  <c r="BQ18" i="15" s="1"/>
  <c r="BX18" i="15"/>
  <c r="BZ18" i="15" s="1"/>
  <c r="BB35" i="15"/>
  <c r="BW35" i="15" s="1"/>
  <c r="CD35" i="15" s="1"/>
  <c r="BO76" i="15"/>
  <c r="BM76" i="15"/>
  <c r="BO47" i="15"/>
  <c r="BM47" i="15"/>
  <c r="BM9" i="15"/>
  <c r="BO9" i="15"/>
  <c r="BI66" i="15"/>
  <c r="BO17" i="15"/>
  <c r="BM17" i="15"/>
  <c r="BO37" i="15"/>
  <c r="BM37" i="15"/>
  <c r="BU73" i="15"/>
  <c r="BS73" i="15"/>
  <c r="BU69" i="15"/>
  <c r="BS69" i="15"/>
  <c r="BB6" i="15"/>
  <c r="BW6" i="15" s="1"/>
  <c r="CD6" i="15" s="1"/>
  <c r="BM32" i="15"/>
  <c r="BO32" i="15"/>
  <c r="BS13" i="15"/>
  <c r="BU13" i="15"/>
  <c r="CE41" i="15"/>
  <c r="CB41" i="15"/>
  <c r="CG41" i="15" s="1"/>
  <c r="BO38" i="15"/>
  <c r="BM38" i="15"/>
  <c r="BS54" i="15"/>
  <c r="BU54" i="15"/>
  <c r="CE52" i="15"/>
  <c r="CB52" i="15"/>
  <c r="CG52" i="15" s="1"/>
  <c r="BU79" i="15"/>
  <c r="BS79" i="15"/>
  <c r="BB31" i="15"/>
  <c r="BW31" i="15" s="1"/>
  <c r="BU28" i="15"/>
  <c r="BS28" i="15"/>
  <c r="BU16" i="15"/>
  <c r="BS16" i="15"/>
  <c r="BO71" i="15"/>
  <c r="BM71" i="15"/>
  <c r="BO63" i="15"/>
  <c r="BM63" i="15"/>
  <c r="BO78" i="15"/>
  <c r="BM78" i="15"/>
  <c r="BO73" i="15"/>
  <c r="BM73" i="15"/>
  <c r="BO69" i="15"/>
  <c r="BM69" i="15"/>
  <c r="BO8" i="15"/>
  <c r="BM8" i="15"/>
  <c r="BM19" i="15"/>
  <c r="BO19" i="15"/>
  <c r="BO13" i="15"/>
  <c r="BM13" i="15"/>
  <c r="BO41" i="15"/>
  <c r="BM41" i="15"/>
  <c r="BU64" i="15"/>
  <c r="BS64" i="15"/>
  <c r="BU68" i="15"/>
  <c r="BS68" i="15"/>
  <c r="BJ78" i="15"/>
  <c r="BN78" i="15" s="1"/>
  <c r="BV78" i="15"/>
  <c r="BF57" i="15"/>
  <c r="AY57" i="15"/>
  <c r="BY57" i="15" s="1"/>
  <c r="BU39" i="15"/>
  <c r="BS39" i="15"/>
  <c r="BU40" i="15"/>
  <c r="BS40" i="15"/>
  <c r="BO16" i="15"/>
  <c r="BM16" i="15"/>
  <c r="BX37" i="15"/>
  <c r="BZ37" i="15" s="1"/>
  <c r="AX37" i="15"/>
  <c r="BK37" i="15" s="1"/>
  <c r="BE37" i="15"/>
  <c r="BQ37" i="15" s="1"/>
  <c r="CE53" i="15"/>
  <c r="CB53" i="15"/>
  <c r="CG53" i="15" s="1"/>
  <c r="BV40" i="15"/>
  <c r="BJ40" i="15"/>
  <c r="BN40" i="15" s="1"/>
  <c r="BX39" i="15"/>
  <c r="BZ39" i="15" s="1"/>
  <c r="AX39" i="15"/>
  <c r="BK39" i="15" s="1"/>
  <c r="BE39" i="15"/>
  <c r="BQ39" i="15" s="1"/>
  <c r="CE29" i="15"/>
  <c r="CB29" i="15"/>
  <c r="CG29" i="15" s="1"/>
  <c r="BS78" i="15"/>
  <c r="BU78" i="15"/>
  <c r="BU76" i="15"/>
  <c r="BS76" i="15"/>
  <c r="BI63" i="15"/>
  <c r="BU17" i="15"/>
  <c r="BS17" i="15"/>
  <c r="BB27" i="15"/>
  <c r="BW27" i="15" s="1"/>
  <c r="BU55" i="15"/>
  <c r="BS55" i="15"/>
  <c r="BS14" i="15"/>
  <c r="BU14" i="15"/>
  <c r="BU19" i="15"/>
  <c r="BS19" i="15"/>
  <c r="AX33" i="15"/>
  <c r="BK33" i="15" s="1"/>
  <c r="BE33" i="15"/>
  <c r="BQ33" i="15" s="1"/>
  <c r="BX33" i="15"/>
  <c r="BZ33" i="15" s="1"/>
  <c r="BU41" i="15"/>
  <c r="BS41" i="15"/>
  <c r="BX74" i="15"/>
  <c r="BZ74" i="15" s="1"/>
  <c r="CC74" i="15"/>
  <c r="BI41" i="15"/>
  <c r="BO68" i="15"/>
  <c r="BM68" i="15"/>
  <c r="BB22" i="15"/>
  <c r="BW22" i="15" s="1"/>
  <c r="CD22" i="15" s="1"/>
  <c r="BE11" i="15"/>
  <c r="BQ11" i="15" s="1"/>
  <c r="BX14" i="15"/>
  <c r="BZ14" i="15" s="1"/>
  <c r="AX14" i="15"/>
  <c r="BK14" i="15" s="1"/>
  <c r="BE14" i="15"/>
  <c r="BQ14" i="15" s="1"/>
  <c r="BS46" i="15"/>
  <c r="BU46" i="15"/>
  <c r="AA59" i="15"/>
  <c r="L58" i="15"/>
  <c r="H58" i="15"/>
  <c r="BO39" i="15"/>
  <c r="BM39" i="15"/>
  <c r="BS48" i="15"/>
  <c r="BU48" i="15"/>
  <c r="BM54" i="15"/>
  <c r="BO54" i="15"/>
  <c r="CE72" i="15"/>
  <c r="CB72" i="15"/>
  <c r="CG72" i="15" s="1"/>
  <c r="BO40" i="15"/>
  <c r="BM40" i="15"/>
  <c r="BM28" i="15"/>
  <c r="BO28" i="15"/>
  <c r="BS34" i="15"/>
  <c r="BU34" i="15"/>
  <c r="BB5" i="15"/>
  <c r="BW5" i="15" s="1"/>
  <c r="CC76" i="15"/>
  <c r="BX76" i="15"/>
  <c r="BZ76" i="15" s="1"/>
  <c r="BB24" i="15"/>
  <c r="BW24" i="15" s="1"/>
  <c r="CD24" i="15" s="1"/>
  <c r="BX44" i="15"/>
  <c r="BZ44" i="15" s="1"/>
  <c r="CC44" i="15"/>
  <c r="BJ63" i="15"/>
  <c r="BN63" i="15" s="1"/>
  <c r="BV63" i="15"/>
  <c r="BD54" i="15"/>
  <c r="AW54" i="15"/>
  <c r="BV67" i="15"/>
  <c r="BJ67" i="15"/>
  <c r="BN67" i="15" s="1"/>
  <c r="BO46" i="15"/>
  <c r="BM46" i="15"/>
  <c r="BO48" i="15"/>
  <c r="BM48" i="15"/>
  <c r="BO25" i="15"/>
  <c r="BM25" i="15"/>
  <c r="BU6" i="15"/>
  <c r="BS6" i="15"/>
  <c r="BO36" i="15"/>
  <c r="BM36" i="15"/>
  <c r="BO34" i="15"/>
  <c r="BM34" i="15"/>
  <c r="BO42" i="15"/>
  <c r="BM42" i="15"/>
  <c r="BO3" i="15"/>
  <c r="BM3" i="15"/>
  <c r="AW79" i="15"/>
  <c r="BD79" i="15"/>
  <c r="BX43" i="15"/>
  <c r="BZ43" i="15" s="1"/>
  <c r="CC43" i="15"/>
  <c r="AC56" i="15"/>
  <c r="CA55" i="15"/>
  <c r="CF55" i="15" s="1"/>
  <c r="BB26" i="15"/>
  <c r="BW26" i="15" s="1"/>
  <c r="BS50" i="15"/>
  <c r="BU50" i="15"/>
  <c r="BB13" i="15"/>
  <c r="BW13" i="15" s="1"/>
  <c r="BX66" i="15"/>
  <c r="BZ66" i="15" s="1"/>
  <c r="CC66" i="15"/>
  <c r="BO66" i="15"/>
  <c r="BM66" i="15"/>
  <c r="BO55" i="15"/>
  <c r="BM55" i="15"/>
  <c r="BI55" i="15"/>
  <c r="BO65" i="15"/>
  <c r="BM65" i="15"/>
  <c r="AX11" i="15"/>
  <c r="BK11" i="15" s="1"/>
  <c r="BS49" i="15"/>
  <c r="BO33" i="15"/>
  <c r="BM33" i="15"/>
  <c r="BS25" i="15"/>
  <c r="BU25" i="15"/>
  <c r="BS75" i="15"/>
  <c r="BU75" i="15"/>
  <c r="BX9" i="15"/>
  <c r="BZ9" i="15" s="1"/>
  <c r="BO6" i="15"/>
  <c r="BM6" i="15"/>
  <c r="CE50" i="15"/>
  <c r="CB50" i="15"/>
  <c r="CG50" i="15" s="1"/>
  <c r="BU70" i="15"/>
  <c r="BS70" i="15"/>
  <c r="BX17" i="15" l="1"/>
  <c r="BZ17" i="15" s="1"/>
  <c r="BD48" i="15"/>
  <c r="AW48" i="15"/>
  <c r="CC48" i="15"/>
  <c r="AX17" i="15"/>
  <c r="BK17" i="15" s="1"/>
  <c r="BE15" i="15"/>
  <c r="BQ15" i="15" s="1"/>
  <c r="BU43" i="15"/>
  <c r="BE17" i="15"/>
  <c r="BQ17" i="15" s="1"/>
  <c r="AX15" i="15"/>
  <c r="BK15" i="15" s="1"/>
  <c r="BO44" i="15"/>
  <c r="BM44" i="15"/>
  <c r="BX48" i="15"/>
  <c r="BZ48" i="15" s="1"/>
  <c r="M56" i="15"/>
  <c r="AX25" i="15"/>
  <c r="BK25" i="15" s="1"/>
  <c r="CE23" i="15"/>
  <c r="BE12" i="15"/>
  <c r="BQ12" i="15" s="1"/>
  <c r="BE8" i="15"/>
  <c r="BQ8" i="15" s="1"/>
  <c r="BE25" i="15"/>
  <c r="BQ25" i="15" s="1"/>
  <c r="CE15" i="15"/>
  <c r="BX25" i="15"/>
  <c r="BZ25" i="15" s="1"/>
  <c r="CB25" i="15" s="1"/>
  <c r="CG25" i="15" s="1"/>
  <c r="CB19" i="15"/>
  <c r="CG19" i="15" s="1"/>
  <c r="BE6" i="15"/>
  <c r="BQ6" i="15" s="1"/>
  <c r="AX30" i="15"/>
  <c r="BK30" i="15" s="1"/>
  <c r="CD32" i="15"/>
  <c r="CB77" i="15"/>
  <c r="CG77" i="15" s="1"/>
  <c r="AX8" i="15"/>
  <c r="BK8" i="15" s="1"/>
  <c r="CB34" i="15"/>
  <c r="CG34" i="15" s="1"/>
  <c r="CB11" i="15"/>
  <c r="CG11" i="15" s="1"/>
  <c r="BX8" i="15"/>
  <c r="BZ8" i="15" s="1"/>
  <c r="CB8" i="15" s="1"/>
  <c r="CG8" i="15" s="1"/>
  <c r="BX35" i="15"/>
  <c r="BZ35" i="15" s="1"/>
  <c r="CB35" i="15" s="1"/>
  <c r="CG35" i="15" s="1"/>
  <c r="CD3" i="15"/>
  <c r="AX3" i="15"/>
  <c r="BK3" i="15" s="1"/>
  <c r="BX3" i="15"/>
  <c r="BZ3" i="15" s="1"/>
  <c r="BE3" i="15"/>
  <c r="BQ3" i="15" s="1"/>
  <c r="BX32" i="15"/>
  <c r="BZ32" i="15" s="1"/>
  <c r="CB32" i="15" s="1"/>
  <c r="CG32" i="15" s="1"/>
  <c r="BD49" i="15"/>
  <c r="AW49" i="15"/>
  <c r="AX6" i="15"/>
  <c r="BK6" i="15" s="1"/>
  <c r="BX16" i="15"/>
  <c r="BZ16" i="15" s="1"/>
  <c r="CE16" i="15" s="1"/>
  <c r="AX32" i="15"/>
  <c r="BK32" i="15" s="1"/>
  <c r="AX38" i="15"/>
  <c r="BK38" i="15" s="1"/>
  <c r="AW68" i="15"/>
  <c r="BX68" i="15"/>
  <c r="BZ68" i="15" s="1"/>
  <c r="BD68" i="15"/>
  <c r="CC68" i="15"/>
  <c r="AW46" i="15"/>
  <c r="BD46" i="15"/>
  <c r="AX9" i="15"/>
  <c r="BK9" i="15" s="1"/>
  <c r="AX16" i="15"/>
  <c r="BK16" i="15" s="1"/>
  <c r="BE9" i="15"/>
  <c r="BQ9" i="15" s="1"/>
  <c r="BX38" i="15"/>
  <c r="BZ38" i="15" s="1"/>
  <c r="CE38" i="15" s="1"/>
  <c r="BE38" i="15"/>
  <c r="BQ38" i="15" s="1"/>
  <c r="BX46" i="15"/>
  <c r="BZ46" i="15" s="1"/>
  <c r="CC46" i="15"/>
  <c r="BE16" i="15"/>
  <c r="BQ16" i="15" s="1"/>
  <c r="CC47" i="15"/>
  <c r="BX47" i="15"/>
  <c r="BZ47" i="15" s="1"/>
  <c r="BD47" i="15"/>
  <c r="AW47" i="15"/>
  <c r="BX49" i="15"/>
  <c r="BZ49" i="15" s="1"/>
  <c r="CC49" i="15"/>
  <c r="CD30" i="15"/>
  <c r="BE30" i="15"/>
  <c r="BQ30" i="15" s="1"/>
  <c r="CB33" i="15"/>
  <c r="CG33" i="15" s="1"/>
  <c r="CE33" i="15"/>
  <c r="L59" i="15"/>
  <c r="AA60" i="15"/>
  <c r="H59" i="15"/>
  <c r="CB36" i="15"/>
  <c r="CG36" i="15" s="1"/>
  <c r="CE36" i="15"/>
  <c r="BX40" i="15"/>
  <c r="BZ40" i="15" s="1"/>
  <c r="CC40" i="15"/>
  <c r="BX22" i="15"/>
  <c r="BZ22" i="15" s="1"/>
  <c r="CB10" i="15"/>
  <c r="CG10" i="15" s="1"/>
  <c r="CE10" i="15"/>
  <c r="BE2" i="15"/>
  <c r="BQ2" i="15" s="1"/>
  <c r="BX64" i="15"/>
  <c r="BZ64" i="15" s="1"/>
  <c r="CC64" i="15"/>
  <c r="CD13" i="15"/>
  <c r="BX13" i="15"/>
  <c r="BZ13" i="15" s="1"/>
  <c r="BE13" i="15"/>
  <c r="BQ13" i="15" s="1"/>
  <c r="AX13" i="15"/>
  <c r="BK13" i="15" s="1"/>
  <c r="CD5" i="15"/>
  <c r="BX5" i="15"/>
  <c r="BZ5" i="15" s="1"/>
  <c r="BE5" i="15"/>
  <c r="BQ5" i="15" s="1"/>
  <c r="AX5" i="15"/>
  <c r="BK5" i="15" s="1"/>
  <c r="BE35" i="15"/>
  <c r="BQ35" i="15" s="1"/>
  <c r="BX2" i="15"/>
  <c r="BZ2" i="15" s="1"/>
  <c r="CD26" i="15"/>
  <c r="AX26" i="15"/>
  <c r="BK26" i="15" s="1"/>
  <c r="BE26" i="15"/>
  <c r="BQ26" i="15" s="1"/>
  <c r="BX26" i="15"/>
  <c r="BZ26" i="15" s="1"/>
  <c r="CB44" i="15"/>
  <c r="CG44" i="15" s="1"/>
  <c r="CE44" i="15"/>
  <c r="CE30" i="15"/>
  <c r="CB30" i="15"/>
  <c r="CG30" i="15" s="1"/>
  <c r="BE22" i="15"/>
  <c r="BQ22" i="15" s="1"/>
  <c r="CD27" i="15"/>
  <c r="AX27" i="15"/>
  <c r="BK27" i="15" s="1"/>
  <c r="BE27" i="15"/>
  <c r="BQ27" i="15" s="1"/>
  <c r="BX27" i="15"/>
  <c r="BZ27" i="15" s="1"/>
  <c r="AX22" i="15"/>
  <c r="BK22" i="15" s="1"/>
  <c r="CD31" i="15"/>
  <c r="BE31" i="15"/>
  <c r="BQ31" i="15" s="1"/>
  <c r="AX31" i="15"/>
  <c r="BK31" i="15" s="1"/>
  <c r="BX31" i="15"/>
  <c r="BZ31" i="15" s="1"/>
  <c r="CE28" i="15"/>
  <c r="CB28" i="15"/>
  <c r="CG28" i="15" s="1"/>
  <c r="BX67" i="15"/>
  <c r="BZ67" i="15" s="1"/>
  <c r="CC67" i="15"/>
  <c r="AX24" i="15"/>
  <c r="BK24" i="15" s="1"/>
  <c r="CB54" i="15"/>
  <c r="CG54" i="15" s="1"/>
  <c r="CE54" i="15"/>
  <c r="CD21" i="15"/>
  <c r="BX21" i="15"/>
  <c r="BZ21" i="15" s="1"/>
  <c r="BE21" i="15"/>
  <c r="BQ21" i="15" s="1"/>
  <c r="AX21" i="15"/>
  <c r="BK21" i="15" s="1"/>
  <c r="AD56" i="15"/>
  <c r="AF56" i="15" s="1"/>
  <c r="O56" i="15"/>
  <c r="AC57" i="15"/>
  <c r="CA56" i="15"/>
  <c r="CF56" i="15" s="1"/>
  <c r="BX24" i="15"/>
  <c r="BZ24" i="15" s="1"/>
  <c r="CB71" i="15"/>
  <c r="CG71" i="15" s="1"/>
  <c r="CE71" i="15"/>
  <c r="CE76" i="15"/>
  <c r="CB76" i="15"/>
  <c r="CG76" i="15" s="1"/>
  <c r="CB74" i="15"/>
  <c r="CG74" i="15" s="1"/>
  <c r="CE74" i="15"/>
  <c r="CE14" i="15"/>
  <c r="CB14" i="15"/>
  <c r="CG14" i="15" s="1"/>
  <c r="AX12" i="15"/>
  <c r="BK12" i="15" s="1"/>
  <c r="CB55" i="15"/>
  <c r="CG55" i="15" s="1"/>
  <c r="CE55" i="15"/>
  <c r="CE17" i="15"/>
  <c r="CB17" i="15"/>
  <c r="CG17" i="15" s="1"/>
  <c r="Z58" i="15"/>
  <c r="K58" i="15" s="1"/>
  <c r="G57" i="15"/>
  <c r="AB57" i="15"/>
  <c r="CE9" i="15"/>
  <c r="CB9" i="15"/>
  <c r="CG9" i="15" s="1"/>
  <c r="CE66" i="15"/>
  <c r="CB66" i="15"/>
  <c r="CG66" i="15" s="1"/>
  <c r="CE43" i="15"/>
  <c r="CB43" i="15"/>
  <c r="CG43" i="15" s="1"/>
  <c r="BX6" i="15"/>
  <c r="BZ6" i="15" s="1"/>
  <c r="CE37" i="15"/>
  <c r="CB37" i="15"/>
  <c r="CG37" i="15" s="1"/>
  <c r="BE24" i="15"/>
  <c r="BQ24" i="15" s="1"/>
  <c r="BX78" i="15"/>
  <c r="BZ78" i="15" s="1"/>
  <c r="CC78" i="15"/>
  <c r="AX35" i="15"/>
  <c r="BK35" i="15" s="1"/>
  <c r="CE18" i="15"/>
  <c r="CB18" i="15"/>
  <c r="CG18" i="15" s="1"/>
  <c r="BX12" i="15"/>
  <c r="BZ12" i="15" s="1"/>
  <c r="CC65" i="15"/>
  <c r="BX65" i="15"/>
  <c r="BZ65" i="15" s="1"/>
  <c r="CB69" i="15"/>
  <c r="CG69" i="15" s="1"/>
  <c r="CE69" i="15"/>
  <c r="CC63" i="15"/>
  <c r="BX63" i="15"/>
  <c r="BZ63" i="15" s="1"/>
  <c r="BF58" i="15"/>
  <c r="AY58" i="15"/>
  <c r="BY58" i="15" s="1"/>
  <c r="CE39" i="15"/>
  <c r="CB39" i="15"/>
  <c r="CG39" i="15" s="1"/>
  <c r="CE79" i="15"/>
  <c r="CB79" i="15"/>
  <c r="CG79" i="15" s="1"/>
  <c r="AW64" i="15"/>
  <c r="BD64" i="15"/>
  <c r="AX2" i="15"/>
  <c r="BK2" i="15" s="1"/>
  <c r="CB48" i="15" l="1"/>
  <c r="CG48" i="15" s="1"/>
  <c r="CE48" i="15"/>
  <c r="CB38" i="15"/>
  <c r="CG38" i="15" s="1"/>
  <c r="Q56" i="15"/>
  <c r="P56" i="15" s="1"/>
  <c r="BE56" i="15"/>
  <c r="BC56" i="15" s="1"/>
  <c r="BI56" i="15" s="1"/>
  <c r="AX56" i="15"/>
  <c r="AV56" i="15" s="1"/>
  <c r="BB56" i="15" s="1"/>
  <c r="BW56" i="15" s="1"/>
  <c r="N56" i="15"/>
  <c r="AZ56" i="15" s="1"/>
  <c r="AX57" i="15"/>
  <c r="M57" i="15"/>
  <c r="CE32" i="15"/>
  <c r="CE25" i="15"/>
  <c r="CE35" i="15"/>
  <c r="CE8" i="15"/>
  <c r="CB16" i="15"/>
  <c r="CG16" i="15" s="1"/>
  <c r="CB3" i="15"/>
  <c r="CG3" i="15" s="1"/>
  <c r="CE3" i="15"/>
  <c r="CB68" i="15"/>
  <c r="CG68" i="15" s="1"/>
  <c r="CE68" i="15"/>
  <c r="CE47" i="15"/>
  <c r="CB47" i="15"/>
  <c r="CG47" i="15" s="1"/>
  <c r="AD57" i="15"/>
  <c r="AF57" i="15" s="1"/>
  <c r="CE49" i="15"/>
  <c r="CB49" i="15"/>
  <c r="CG49" i="15" s="1"/>
  <c r="CE46" i="15"/>
  <c r="CB46" i="15"/>
  <c r="CG46" i="15" s="1"/>
  <c r="CE26" i="15"/>
  <c r="CB26" i="15"/>
  <c r="CG26" i="15" s="1"/>
  <c r="CB12" i="15"/>
  <c r="CG12" i="15" s="1"/>
  <c r="CE12" i="15"/>
  <c r="CA57" i="15"/>
  <c r="CF57" i="15" s="1"/>
  <c r="O57" i="15"/>
  <c r="AC58" i="15"/>
  <c r="CB64" i="15"/>
  <c r="CG64" i="15" s="1"/>
  <c r="CE64" i="15"/>
  <c r="CE40" i="15"/>
  <c r="CB40" i="15"/>
  <c r="CG40" i="15" s="1"/>
  <c r="CE65" i="15"/>
  <c r="CB65" i="15"/>
  <c r="CG65" i="15" s="1"/>
  <c r="CE27" i="15"/>
  <c r="CB27" i="15"/>
  <c r="CG27" i="15" s="1"/>
  <c r="CB22" i="15"/>
  <c r="CG22" i="15" s="1"/>
  <c r="CE22" i="15"/>
  <c r="CE31" i="15"/>
  <c r="CB31" i="15"/>
  <c r="CG31" i="15" s="1"/>
  <c r="CE5" i="15"/>
  <c r="CB5" i="15"/>
  <c r="CG5" i="15" s="1"/>
  <c r="CE6" i="15"/>
  <c r="CB6" i="15"/>
  <c r="CG6" i="15" s="1"/>
  <c r="CE67" i="15"/>
  <c r="CB67" i="15"/>
  <c r="CG67" i="15" s="1"/>
  <c r="CB2" i="15"/>
  <c r="CG2" i="15" s="1"/>
  <c r="CE2" i="15"/>
  <c r="BE57" i="15"/>
  <c r="H60" i="15"/>
  <c r="L60" i="15"/>
  <c r="AA61" i="15"/>
  <c r="CB63" i="15"/>
  <c r="CG63" i="15" s="1"/>
  <c r="CE63" i="15"/>
  <c r="CB78" i="15"/>
  <c r="CG78" i="15" s="1"/>
  <c r="CE78" i="15"/>
  <c r="G58" i="15"/>
  <c r="AB58" i="15"/>
  <c r="Z59" i="15"/>
  <c r="K59" i="15" s="1"/>
  <c r="CB24" i="15"/>
  <c r="CG24" i="15" s="1"/>
  <c r="CE24" i="15"/>
  <c r="CE21" i="15"/>
  <c r="CB21" i="15"/>
  <c r="CG21" i="15" s="1"/>
  <c r="CB13" i="15"/>
  <c r="CG13" i="15" s="1"/>
  <c r="CE13" i="15"/>
  <c r="BF59" i="15"/>
  <c r="AY59" i="15"/>
  <c r="BY59" i="15" s="1"/>
  <c r="Q57" i="15" l="1"/>
  <c r="BA56" i="15"/>
  <c r="BK56" i="15" s="1"/>
  <c r="BH56" i="15"/>
  <c r="P57" i="15"/>
  <c r="BH57" i="15" s="1"/>
  <c r="BQ57" i="15" s="1"/>
  <c r="R56" i="15"/>
  <c r="BG56" i="15"/>
  <c r="BR56" i="15" s="1"/>
  <c r="BS56" i="15" s="1"/>
  <c r="BQ56" i="15"/>
  <c r="N57" i="15"/>
  <c r="AZ57" i="15" s="1"/>
  <c r="M58" i="15"/>
  <c r="AD58" i="15"/>
  <c r="AF58" i="15" s="1"/>
  <c r="BL56" i="15"/>
  <c r="BM56" i="15" s="1"/>
  <c r="AA62" i="15"/>
  <c r="L61" i="15"/>
  <c r="H61" i="15"/>
  <c r="BA57" i="15"/>
  <c r="BK57" i="15" s="1"/>
  <c r="AW56" i="15"/>
  <c r="BD56" i="15"/>
  <c r="G59" i="15"/>
  <c r="AB59" i="15"/>
  <c r="Z60" i="15"/>
  <c r="K60" i="15" s="1"/>
  <c r="AV57" i="15"/>
  <c r="BB57" i="15" s="1"/>
  <c r="BW57" i="15" s="1"/>
  <c r="AY60" i="15"/>
  <c r="BY60" i="15" s="1"/>
  <c r="BF60" i="15"/>
  <c r="BV56" i="15"/>
  <c r="CA58" i="15"/>
  <c r="CF58" i="15" s="1"/>
  <c r="AC59" i="15"/>
  <c r="O58" i="15"/>
  <c r="BC57" i="15"/>
  <c r="BP56" i="15"/>
  <c r="BT56" i="15" s="1"/>
  <c r="BJ56" i="15" l="1"/>
  <c r="BN56" i="15" s="1"/>
  <c r="Q58" i="15"/>
  <c r="P58" i="15" s="1"/>
  <c r="BU56" i="15"/>
  <c r="BE58" i="15"/>
  <c r="BC58" i="15" s="1"/>
  <c r="N58" i="15"/>
  <c r="AX58" i="15"/>
  <c r="N59" i="15"/>
  <c r="M59" i="15"/>
  <c r="BG57" i="15"/>
  <c r="BR57" i="15" s="1"/>
  <c r="R57" i="15"/>
  <c r="BO56" i="15"/>
  <c r="AD59" i="15"/>
  <c r="AF59" i="15" s="1"/>
  <c r="BP57" i="15"/>
  <c r="BT57" i="15" s="1"/>
  <c r="CC56" i="15"/>
  <c r="BX56" i="15"/>
  <c r="BZ56" i="15" s="1"/>
  <c r="AX59" i="15"/>
  <c r="L62" i="15"/>
  <c r="H62" i="15"/>
  <c r="BL57" i="15"/>
  <c r="BV57" i="15"/>
  <c r="BJ57" i="15"/>
  <c r="BN57" i="15" s="1"/>
  <c r="AY61" i="15"/>
  <c r="BY61" i="15" s="1"/>
  <c r="BF61" i="15"/>
  <c r="AZ58" i="15"/>
  <c r="BD57" i="15"/>
  <c r="AW57" i="15"/>
  <c r="BI57" i="15"/>
  <c r="CA59" i="15"/>
  <c r="CF59" i="15" s="1"/>
  <c r="AC60" i="15"/>
  <c r="O59" i="15"/>
  <c r="AV58" i="15"/>
  <c r="BB58" i="15" s="1"/>
  <c r="BW58" i="15" s="1"/>
  <c r="G60" i="15"/>
  <c r="Z61" i="15"/>
  <c r="K61" i="15" s="1"/>
  <c r="AB60" i="15"/>
  <c r="BA58" i="15" l="1"/>
  <c r="BH58" i="15"/>
  <c r="BQ58" i="15" s="1"/>
  <c r="R58" i="15"/>
  <c r="AD60" i="15"/>
  <c r="AF60" i="15" s="1"/>
  <c r="Q59" i="15"/>
  <c r="P59" i="15" s="1"/>
  <c r="M60" i="15"/>
  <c r="BG58" i="15"/>
  <c r="BR58" i="15" s="1"/>
  <c r="BS58" i="15" s="1"/>
  <c r="BE59" i="15"/>
  <c r="BC59" i="15" s="1"/>
  <c r="BI59" i="15" s="1"/>
  <c r="BK58" i="15"/>
  <c r="BL58" i="15"/>
  <c r="BM58" i="15" s="1"/>
  <c r="BI58" i="15"/>
  <c r="AY62" i="15"/>
  <c r="BY62" i="15" s="1"/>
  <c r="BF62" i="15"/>
  <c r="AZ59" i="15"/>
  <c r="BG59" i="15"/>
  <c r="BV58" i="15"/>
  <c r="BJ58" i="15"/>
  <c r="BN58" i="15" s="1"/>
  <c r="AV59" i="15"/>
  <c r="BB59" i="15" s="1"/>
  <c r="BW59" i="15" s="1"/>
  <c r="CE56" i="15"/>
  <c r="CB56" i="15"/>
  <c r="CG56" i="15" s="1"/>
  <c r="AC61" i="15"/>
  <c r="O60" i="15"/>
  <c r="CA60" i="15"/>
  <c r="CF60" i="15" s="1"/>
  <c r="CC57" i="15"/>
  <c r="BX57" i="15"/>
  <c r="BZ57" i="15" s="1"/>
  <c r="BD58" i="15"/>
  <c r="AW58" i="15"/>
  <c r="Z62" i="15"/>
  <c r="K62" i="15" s="1"/>
  <c r="AB61" i="15"/>
  <c r="G61" i="15"/>
  <c r="BO57" i="15"/>
  <c r="BM57" i="15"/>
  <c r="BU57" i="15"/>
  <c r="BS57" i="15"/>
  <c r="Q60" i="15" l="1"/>
  <c r="BP58" i="15"/>
  <c r="BT58" i="15" s="1"/>
  <c r="R59" i="15"/>
  <c r="BA59" i="15"/>
  <c r="BK59" i="15" s="1"/>
  <c r="BH59" i="15"/>
  <c r="BQ59" i="15" s="1"/>
  <c r="P60" i="15"/>
  <c r="R60" i="15" s="1"/>
  <c r="AX60" i="15"/>
  <c r="AV60" i="15" s="1"/>
  <c r="BB60" i="15" s="1"/>
  <c r="BW60" i="15" s="1"/>
  <c r="BE60" i="15"/>
  <c r="BC60" i="15" s="1"/>
  <c r="N60" i="15"/>
  <c r="M61" i="15"/>
  <c r="BU58" i="15"/>
  <c r="BO58" i="15"/>
  <c r="AD61" i="15"/>
  <c r="AF61" i="15" s="1"/>
  <c r="BL59" i="15"/>
  <c r="BM59" i="15" s="1"/>
  <c r="AW59" i="15"/>
  <c r="BD59" i="15"/>
  <c r="AZ60" i="15"/>
  <c r="BG60" i="15"/>
  <c r="BX58" i="15"/>
  <c r="BZ58" i="15" s="1"/>
  <c r="CC58" i="15"/>
  <c r="CE57" i="15"/>
  <c r="CB57" i="15"/>
  <c r="CG57" i="15" s="1"/>
  <c r="BV59" i="15"/>
  <c r="G62" i="15"/>
  <c r="AB62" i="15"/>
  <c r="O61" i="15"/>
  <c r="AC62" i="15"/>
  <c r="CA61" i="15"/>
  <c r="CF61" i="15" s="1"/>
  <c r="BP59" i="15" l="1"/>
  <c r="BT59" i="15" s="1"/>
  <c r="Q61" i="15"/>
  <c r="BA60" i="15"/>
  <c r="BK60" i="15" s="1"/>
  <c r="BH60" i="15"/>
  <c r="BJ59" i="15"/>
  <c r="BN59" i="15" s="1"/>
  <c r="BR59" i="15"/>
  <c r="BS59" i="15" s="1"/>
  <c r="P61" i="15"/>
  <c r="BA61" i="15" s="1"/>
  <c r="BQ60" i="15"/>
  <c r="AX61" i="15"/>
  <c r="AV61" i="15" s="1"/>
  <c r="BB61" i="15" s="1"/>
  <c r="BW61" i="15" s="1"/>
  <c r="BE61" i="15"/>
  <c r="BC61" i="15" s="1"/>
  <c r="BI61" i="15" s="1"/>
  <c r="N61" i="15"/>
  <c r="N62" i="15"/>
  <c r="M62" i="15"/>
  <c r="Q62" i="15" s="1"/>
  <c r="BL60" i="15"/>
  <c r="BO60" i="15" s="1"/>
  <c r="BP60" i="15"/>
  <c r="BT60" i="15" s="1"/>
  <c r="BR60" i="15"/>
  <c r="BU60" i="15" s="1"/>
  <c r="BO59" i="15"/>
  <c r="CA62" i="15"/>
  <c r="CF62" i="15" s="1"/>
  <c r="O62" i="15"/>
  <c r="BX59" i="15"/>
  <c r="BZ59" i="15" s="1"/>
  <c r="CC59" i="15"/>
  <c r="AD62" i="15"/>
  <c r="AF62" i="15" s="1"/>
  <c r="CE58" i="15"/>
  <c r="CB58" i="15"/>
  <c r="CG58" i="15" s="1"/>
  <c r="AW60" i="15"/>
  <c r="BD60" i="15"/>
  <c r="BV60" i="15"/>
  <c r="BJ60" i="15"/>
  <c r="BN60" i="15" s="1"/>
  <c r="BE62" i="15"/>
  <c r="AX62" i="15"/>
  <c r="BI60" i="15"/>
  <c r="BH61" i="15" l="1"/>
  <c r="BQ61" i="15" s="1"/>
  <c r="R61" i="15"/>
  <c r="BU59" i="15"/>
  <c r="AZ61" i="15"/>
  <c r="P62" i="15"/>
  <c r="R62" i="15" s="1"/>
  <c r="BK61" i="15"/>
  <c r="BG61" i="15"/>
  <c r="BR61" i="15" s="1"/>
  <c r="BU61" i="15" s="1"/>
  <c r="BM60" i="15"/>
  <c r="BS60" i="15"/>
  <c r="BP61" i="15"/>
  <c r="BT61" i="15" s="1"/>
  <c r="BX60" i="15"/>
  <c r="BZ60" i="15" s="1"/>
  <c r="CC60" i="15"/>
  <c r="BL61" i="15"/>
  <c r="AV62" i="15"/>
  <c r="BB62" i="15" s="1"/>
  <c r="BW62" i="15" s="1"/>
  <c r="BG62" i="15"/>
  <c r="AZ62" i="15"/>
  <c r="AW61" i="15"/>
  <c r="BD61" i="15"/>
  <c r="BJ61" i="15"/>
  <c r="BN61" i="15" s="1"/>
  <c r="BV61" i="15"/>
  <c r="BC62" i="15"/>
  <c r="BI62" i="15"/>
  <c r="CE59" i="15"/>
  <c r="CB59" i="15"/>
  <c r="CG59" i="15" s="1"/>
  <c r="BH62" i="15" l="1"/>
  <c r="BQ62" i="15" s="1"/>
  <c r="BA62" i="15"/>
  <c r="BK62" i="15" s="1"/>
  <c r="BS61" i="15"/>
  <c r="BP62" i="15"/>
  <c r="BT62" i="15" s="1"/>
  <c r="BL62" i="15"/>
  <c r="BM62" i="15" s="1"/>
  <c r="BR62" i="15"/>
  <c r="BS62" i="15" s="1"/>
  <c r="BD62" i="15"/>
  <c r="AW62" i="15"/>
  <c r="BM61" i="15"/>
  <c r="BO61" i="15"/>
  <c r="BV62" i="15"/>
  <c r="CC61" i="15"/>
  <c r="BX61" i="15"/>
  <c r="BZ61" i="15" s="1"/>
  <c r="BO62" i="15"/>
  <c r="CB60" i="15"/>
  <c r="CG60" i="15" s="1"/>
  <c r="CE60" i="15"/>
  <c r="BJ62" i="15" l="1"/>
  <c r="BN62" i="15" s="1"/>
  <c r="BU62" i="15"/>
  <c r="CE61" i="15"/>
  <c r="CB61" i="15"/>
  <c r="CG61" i="15" s="1"/>
  <c r="BX62" i="15"/>
  <c r="BZ62" i="15" s="1"/>
  <c r="CC62" i="15"/>
  <c r="CB62" i="15" l="1"/>
  <c r="CG62" i="15" s="1"/>
  <c r="CE62" i="15"/>
</calcChain>
</file>

<file path=xl/sharedStrings.xml><?xml version="1.0" encoding="utf-8"?>
<sst xmlns="http://schemas.openxmlformats.org/spreadsheetml/2006/main" count="194" uniqueCount="112">
  <si>
    <t>desp_total</t>
  </si>
  <si>
    <t>desp_1_4*</t>
  </si>
  <si>
    <t>desp_5_11*</t>
  </si>
  <si>
    <t>desp_1_8*</t>
  </si>
  <si>
    <t>desp_9_11*</t>
  </si>
  <si>
    <t>desp_1_4</t>
  </si>
  <si>
    <t>desp_5_11</t>
  </si>
  <si>
    <t>desp_1_8</t>
  </si>
  <si>
    <t>desp_9_11</t>
  </si>
  <si>
    <t>desp_basica*</t>
  </si>
  <si>
    <t>desp_basica</t>
  </si>
  <si>
    <t>desp_sup*</t>
  </si>
  <si>
    <t>desp_sup</t>
  </si>
  <si>
    <t>desp_total*</t>
  </si>
  <si>
    <t>desp_total_check</t>
  </si>
  <si>
    <t>pib_nom</t>
  </si>
  <si>
    <t>pop</t>
  </si>
  <si>
    <t>pibpc</t>
  </si>
  <si>
    <t>desp_pib</t>
  </si>
  <si>
    <t>desp_pib_1_4</t>
  </si>
  <si>
    <t>desp_pib_5_11</t>
  </si>
  <si>
    <t>desp_pib_1_8</t>
  </si>
  <si>
    <t>desp_pib_9_11</t>
  </si>
  <si>
    <t>desp_pib_basica</t>
  </si>
  <si>
    <t>desp_pib_sup</t>
  </si>
  <si>
    <t>desp_pib_soma</t>
  </si>
  <si>
    <t>desp_pib_finbra</t>
  </si>
  <si>
    <t>matr_total_1_4</t>
  </si>
  <si>
    <t>matr_total_5_11</t>
  </si>
  <si>
    <t>matr_total_1_8</t>
  </si>
  <si>
    <t>matr_total_5_8</t>
  </si>
  <si>
    <t>matr_total_9_11</t>
  </si>
  <si>
    <t>matr_total_basica</t>
  </si>
  <si>
    <t>matr_total_sup</t>
  </si>
  <si>
    <t>matr_pub_1_4</t>
  </si>
  <si>
    <t>matr_pub_5_11</t>
  </si>
  <si>
    <t>matr_pub_1_8</t>
  </si>
  <si>
    <t>matr_pub_5_8</t>
  </si>
  <si>
    <t>matr_pub_9_11</t>
  </si>
  <si>
    <t>matr_pub_basica</t>
  </si>
  <si>
    <t>matr_pub_sup</t>
  </si>
  <si>
    <t>coef</t>
  </si>
  <si>
    <t>desp_matr_total_pibpc_1_4</t>
  </si>
  <si>
    <t>desp_matr_total_pibpc_5_11</t>
  </si>
  <si>
    <t>desp_matr_total_pibpc_1_8</t>
  </si>
  <si>
    <t>desp_matr_total_pibpc_9_11</t>
  </si>
  <si>
    <t>desp_matr_total_pibpc_basica</t>
  </si>
  <si>
    <t>desp_matr_total_pibpc_sup</t>
  </si>
  <si>
    <t>desp_matr_total_pibpc_5_8</t>
  </si>
  <si>
    <t>desp_matr_pub_pibpc_1_4</t>
  </si>
  <si>
    <t>desp_matr_pub_pibpc_5_11</t>
  </si>
  <si>
    <t>desp_matr_pub_pibpc_1_8</t>
  </si>
  <si>
    <t>desp_matr_pub_pibpc_9_11</t>
  </si>
  <si>
    <t>desp_matr_publ_pibpc_basica</t>
  </si>
  <si>
    <t>desp_matr_pub_sup</t>
  </si>
  <si>
    <t>desp_matr_pub_pibpc_5_8</t>
  </si>
  <si>
    <t>dblratio_pri_sup</t>
  </si>
  <si>
    <t>dlb_ratio_ef_sup</t>
  </si>
  <si>
    <t>dbl_ratio_basica_sup</t>
  </si>
  <si>
    <t>log_dbl_ratio_basica_sup</t>
  </si>
  <si>
    <t>dbl_ratio_sup_pri</t>
  </si>
  <si>
    <t>dbl_ratio_sup_basica</t>
  </si>
  <si>
    <t>dblratio_pri_sup_pub</t>
  </si>
  <si>
    <t>dlb_ratio_ef_sup_pub</t>
  </si>
  <si>
    <t>dbl_ratio_basica_sup_pub</t>
  </si>
  <si>
    <t>log_dbl_ratio_basica_sup_pub</t>
  </si>
  <si>
    <t>dblratio_sup_pri_pub</t>
  </si>
  <si>
    <t>dbl_ratio_sup_basica_pub</t>
  </si>
  <si>
    <t>desp_pib_1_4_final</t>
  </si>
  <si>
    <t>desp_pib_5_8_final</t>
  </si>
  <si>
    <t>desp_pib_1_8_final</t>
  </si>
  <si>
    <t>desp_pib_9_11_final</t>
  </si>
  <si>
    <t>desp_pib_basica_final</t>
  </si>
  <si>
    <t>desp_pib_sup_final</t>
  </si>
  <si>
    <t>desp_pib_final</t>
  </si>
  <si>
    <t>check_1_8</t>
  </si>
  <si>
    <t>check_5_11</t>
  </si>
  <si>
    <t>check_desp_basica</t>
  </si>
  <si>
    <t>check_sup</t>
  </si>
  <si>
    <t>check_desp_pib</t>
  </si>
  <si>
    <t>desp_pib_maduro</t>
  </si>
  <si>
    <t>desp_pib_1_maduro</t>
  </si>
  <si>
    <t>desp_pib_2_maduro</t>
  </si>
  <si>
    <t>desp_pib_basica_maduro</t>
  </si>
  <si>
    <t>desp_pib_sup_maduro</t>
  </si>
  <si>
    <t>Ano</t>
  </si>
  <si>
    <t>Despesa por Estudante Rede Pública EF1 (% PIB per capita)</t>
  </si>
  <si>
    <t>Despesa por Estudante Rede Pública EF2 (% PIB per capita)</t>
  </si>
  <si>
    <t>Despesa por Estudante Rede Pública Ensino Fundamental (% PIB per capita)</t>
  </si>
  <si>
    <t>Despesa por Estudante Rede Pública Ensino Médio (% PIB per capita)</t>
  </si>
  <si>
    <t>Despesa por Estudante Rede Pública Ensino Superior (% PIB per capita)</t>
  </si>
  <si>
    <t>Razão Dupla - Despesa por Estudante Rede Pública (Ensino Superior/EF1)</t>
  </si>
  <si>
    <t>Despesa pública no EF1 (% PIB)</t>
  </si>
  <si>
    <t>Despesa pública no EF2 (% PIB)</t>
  </si>
  <si>
    <t>Despesa pública no Ensino Fundamental (% PIB)</t>
  </si>
  <si>
    <t>Despesa pública no Ensino Médio (% PIB)</t>
  </si>
  <si>
    <t>Despesa pública em Ensino Superior (% PIB)</t>
  </si>
  <si>
    <t>Despesa pública em Educação (% PIB)</t>
  </si>
  <si>
    <t>Despesa pública em EF + EM (% PIB)</t>
  </si>
  <si>
    <t>Despesa por Estudante Rede Pública EF + EM (% PIB per capita)</t>
  </si>
  <si>
    <t>Razão Dupla - Despesa por Estudante Rede Püblica (Ensino Superior/(EF + EM))</t>
  </si>
  <si>
    <t>Como citar:</t>
  </si>
  <si>
    <t>Thomas Kang e Isabela Menetrier</t>
  </si>
  <si>
    <t>working paper</t>
  </si>
  <si>
    <t>Políticas elitistas e despesas em educação no Brasil, 1933-2010</t>
  </si>
  <si>
    <t>Brasil, 1933-2010</t>
  </si>
  <si>
    <t>Despesa pública em educação como proporção do PIB</t>
  </si>
  <si>
    <t>Despesa pública por estudante da rede pública como proporção do PIB per capita</t>
  </si>
  <si>
    <t>Razão dupla - despesa pública por estudante (EF1/ES e (EF+EM)/ES)</t>
  </si>
  <si>
    <t>Data de atualização:</t>
  </si>
  <si>
    <t>Nota Metodológica</t>
  </si>
  <si>
    <t>https://ibre.fgv.br/observatorio-produtividade/artigos/relatorio-metodologico-dados-historicos-de-educacao-no-brasil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</si>
</sst>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0"/>
    <numFmt numFmtId="166" formatCode="0.0"/>
    <numFmt numFmtId="167" formatCode="0.00000"/>
    <numFmt numFmtId="168" formatCode="0.000000"/>
    <numFmt numFmtId="169" formatCode="0.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2" borderId="0" xfId="0" applyFill="1"/>
    <xf numFmtId="0" fontId="4" fillId="3" borderId="0" xfId="0" applyFont="1" applyFill="1" applyAlignment="1">
      <alignment horizontal="center" vertical="center" wrapText="1"/>
    </xf>
    <xf numFmtId="166" fontId="0" fillId="3" borderId="0" xfId="0" applyNumberFormat="1" applyFill="1"/>
    <xf numFmtId="0" fontId="0" fillId="3" borderId="0" xfId="0" applyFill="1"/>
    <xf numFmtId="0" fontId="4" fillId="4" borderId="0" xfId="0" applyFont="1" applyFill="1" applyAlignment="1">
      <alignment horizontal="center" vertical="center" wrapText="1"/>
    </xf>
    <xf numFmtId="1" fontId="0" fillId="4" borderId="0" xfId="0" applyNumberFormat="1" applyFill="1"/>
    <xf numFmtId="1" fontId="3" fillId="4" borderId="0" xfId="0" applyNumberFormat="1" applyFont="1" applyFill="1"/>
    <xf numFmtId="0" fontId="0" fillId="4" borderId="0" xfId="0" applyFill="1"/>
    <xf numFmtId="0" fontId="4" fillId="5" borderId="0" xfId="0" applyFont="1" applyFill="1" applyAlignment="1">
      <alignment horizontal="center" vertical="center" wrapText="1"/>
    </xf>
    <xf numFmtId="1" fontId="4" fillId="5" borderId="0" xfId="0" applyNumberFormat="1" applyFont="1" applyFill="1"/>
    <xf numFmtId="1" fontId="3" fillId="5" borderId="0" xfId="0" applyNumberFormat="1" applyFont="1" applyFill="1"/>
    <xf numFmtId="1" fontId="0" fillId="5" borderId="0" xfId="0" applyNumberFormat="1" applyFill="1"/>
    <xf numFmtId="0" fontId="0" fillId="5" borderId="0" xfId="0" applyFill="1"/>
    <xf numFmtId="1" fontId="6" fillId="5" borderId="0" xfId="0" applyNumberFormat="1" applyFont="1" applyFill="1"/>
    <xf numFmtId="1" fontId="5" fillId="5" borderId="0" xfId="0" applyNumberFormat="1" applyFont="1" applyFill="1"/>
    <xf numFmtId="0" fontId="3" fillId="5" borderId="0" xfId="0" applyFont="1" applyFill="1"/>
    <xf numFmtId="0" fontId="4" fillId="5" borderId="0" xfId="0" applyFont="1" applyFill="1"/>
    <xf numFmtId="0" fontId="0" fillId="6" borderId="0" xfId="0" applyFill="1" applyAlignment="1">
      <alignment horizontal="center" vertical="center" wrapText="1"/>
    </xf>
    <xf numFmtId="2" fontId="0" fillId="6" borderId="0" xfId="0" applyNumberFormat="1" applyFill="1"/>
    <xf numFmtId="165" fontId="0" fillId="6" borderId="0" xfId="0" applyNumberFormat="1" applyFill="1"/>
    <xf numFmtId="0" fontId="0" fillId="6" borderId="0" xfId="0" applyFill="1"/>
    <xf numFmtId="0" fontId="0" fillId="7" borderId="0" xfId="0" applyFill="1"/>
    <xf numFmtId="0" fontId="4" fillId="8" borderId="0" xfId="0" applyFont="1" applyFill="1" applyAlignment="1">
      <alignment horizontal="center" vertical="center" wrapText="1"/>
    </xf>
    <xf numFmtId="0" fontId="0" fillId="8" borderId="0" xfId="0" applyFill="1"/>
    <xf numFmtId="0" fontId="4" fillId="9" borderId="0" xfId="0" applyFont="1" applyFill="1" applyAlignment="1">
      <alignment horizontal="center" vertical="center" wrapText="1"/>
    </xf>
    <xf numFmtId="0" fontId="0" fillId="9" borderId="0" xfId="0" applyFill="1"/>
    <xf numFmtId="0" fontId="4" fillId="7" borderId="0" xfId="0" applyFont="1" applyFill="1" applyAlignment="1">
      <alignment horizontal="center" vertical="center" wrapText="1"/>
    </xf>
    <xf numFmtId="166" fontId="0" fillId="7" borderId="0" xfId="0" applyNumberFormat="1" applyFill="1"/>
    <xf numFmtId="166" fontId="2" fillId="3" borderId="0" xfId="0" applyNumberFormat="1" applyFont="1" applyFill="1"/>
    <xf numFmtId="166" fontId="2" fillId="8" borderId="0" xfId="0" applyNumberFormat="1" applyFont="1" applyFill="1"/>
    <xf numFmtId="166" fontId="2" fillId="7" borderId="0" xfId="0" applyNumberFormat="1" applyFont="1" applyFill="1"/>
    <xf numFmtId="166" fontId="2" fillId="9" borderId="0" xfId="0" applyNumberFormat="1" applyFont="1" applyFill="1"/>
    <xf numFmtId="166" fontId="2" fillId="10" borderId="0" xfId="0" applyNumberFormat="1" applyFont="1" applyFill="1"/>
    <xf numFmtId="0" fontId="0" fillId="11" borderId="0" xfId="0" applyFill="1" applyAlignment="1">
      <alignment horizontal="center" vertical="center" wrapText="1"/>
    </xf>
    <xf numFmtId="0" fontId="0" fillId="11" borderId="0" xfId="0" applyFill="1"/>
    <xf numFmtId="166" fontId="2" fillId="12" borderId="0" xfId="0" applyNumberFormat="1" applyFont="1" applyFill="1"/>
    <xf numFmtId="1" fontId="0" fillId="11" borderId="0" xfId="0" applyNumberFormat="1" applyFill="1"/>
    <xf numFmtId="1" fontId="4" fillId="11" borderId="0" xfId="0" applyNumberFormat="1" applyFont="1" applyFill="1"/>
    <xf numFmtId="1" fontId="3" fillId="11" borderId="0" xfId="0" applyNumberFormat="1" applyFont="1" applyFill="1"/>
    <xf numFmtId="0" fontId="3" fillId="11" borderId="0" xfId="0" applyFont="1" applyFill="1"/>
    <xf numFmtId="2" fontId="2" fillId="6" borderId="0" xfId="0" applyNumberFormat="1" applyFont="1" applyFill="1"/>
    <xf numFmtId="0" fontId="0" fillId="13" borderId="0" xfId="0" applyFill="1"/>
    <xf numFmtId="1" fontId="0" fillId="13" borderId="0" xfId="0" applyNumberFormat="1" applyFill="1"/>
    <xf numFmtId="2" fontId="0" fillId="13" borderId="0" xfId="0" applyNumberFormat="1" applyFill="1"/>
    <xf numFmtId="165" fontId="0" fillId="13" borderId="0" xfId="0" applyNumberFormat="1" applyFill="1"/>
    <xf numFmtId="1" fontId="4" fillId="13" borderId="0" xfId="0" applyNumberFormat="1" applyFont="1" applyFill="1"/>
    <xf numFmtId="1" fontId="3" fillId="13" borderId="0" xfId="0" applyNumberFormat="1" applyFont="1" applyFill="1"/>
    <xf numFmtId="166" fontId="2" fillId="13" borderId="0" xfId="0" applyNumberFormat="1" applyFont="1" applyFill="1"/>
    <xf numFmtId="166" fontId="0" fillId="13" borderId="0" xfId="0" applyNumberFormat="1" applyFill="1"/>
    <xf numFmtId="2" fontId="2" fillId="13" borderId="0" xfId="0" applyNumberFormat="1" applyFont="1" applyFill="1"/>
    <xf numFmtId="0" fontId="0" fillId="14" borderId="0" xfId="0" applyFill="1" applyAlignment="1">
      <alignment horizontal="center" vertical="center" wrapText="1"/>
    </xf>
    <xf numFmtId="2" fontId="0" fillId="14" borderId="0" xfId="0" applyNumberFormat="1" applyFill="1"/>
    <xf numFmtId="0" fontId="0" fillId="14" borderId="0" xfId="0" applyFill="1"/>
    <xf numFmtId="0" fontId="4" fillId="15" borderId="0" xfId="0" applyFont="1" applyFill="1" applyAlignment="1">
      <alignment horizontal="center" vertical="center" wrapText="1"/>
    </xf>
    <xf numFmtId="1" fontId="3" fillId="15" borderId="0" xfId="0" applyNumberFormat="1" applyFont="1" applyFill="1"/>
    <xf numFmtId="0" fontId="0" fillId="15" borderId="0" xfId="0" applyFill="1"/>
    <xf numFmtId="166" fontId="3" fillId="15" borderId="0" xfId="0" applyNumberFormat="1" applyFont="1" applyFill="1"/>
    <xf numFmtId="0" fontId="0" fillId="9" borderId="0" xfId="0" applyFill="1" applyAlignment="1">
      <alignment horizontal="center" vertical="center" wrapText="1"/>
    </xf>
    <xf numFmtId="166" fontId="0" fillId="9" borderId="0" xfId="0" applyNumberFormat="1" applyFill="1"/>
    <xf numFmtId="0" fontId="0" fillId="16" borderId="0" xfId="0" applyFill="1" applyAlignment="1">
      <alignment horizontal="center" vertical="center" wrapText="1"/>
    </xf>
    <xf numFmtId="166" fontId="0" fillId="16" borderId="0" xfId="0" applyNumberFormat="1" applyFill="1"/>
    <xf numFmtId="0" fontId="2" fillId="11" borderId="0" xfId="0" applyFont="1" applyFill="1"/>
    <xf numFmtId="1" fontId="2" fillId="11" borderId="0" xfId="0" applyNumberFormat="1" applyFont="1" applyFill="1"/>
    <xf numFmtId="165" fontId="2" fillId="6" borderId="0" xfId="0" applyNumberFormat="1" applyFont="1" applyFill="1"/>
    <xf numFmtId="2" fontId="8" fillId="17" borderId="0" xfId="0" applyNumberFormat="1" applyFont="1" applyFill="1"/>
    <xf numFmtId="0" fontId="8" fillId="11" borderId="0" xfId="0" applyFont="1" applyFill="1"/>
    <xf numFmtId="2" fontId="8" fillId="6" borderId="0" xfId="0" applyNumberFormat="1" applyFont="1" applyFill="1"/>
    <xf numFmtId="166" fontId="2" fillId="16" borderId="0" xfId="0" applyNumberFormat="1" applyFont="1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13" borderId="0" xfId="0" applyNumberFormat="1" applyFill="1" applyAlignment="1">
      <alignment horizontal="center"/>
    </xf>
    <xf numFmtId="167" fontId="0" fillId="14" borderId="0" xfId="0" applyNumberFormat="1" applyFill="1"/>
    <xf numFmtId="167" fontId="0" fillId="13" borderId="0" xfId="0" applyNumberFormat="1" applyFill="1"/>
    <xf numFmtId="168" fontId="0" fillId="6" borderId="0" xfId="0" applyNumberFormat="1" applyFill="1"/>
    <xf numFmtId="1" fontId="4" fillId="0" borderId="0" xfId="0" applyNumberFormat="1" applyFont="1"/>
    <xf numFmtId="2" fontId="4" fillId="0" borderId="0" xfId="0" applyNumberFormat="1" applyFont="1"/>
    <xf numFmtId="169" fontId="0" fillId="6" borderId="0" xfId="0" applyNumberFormat="1" applyFill="1"/>
    <xf numFmtId="168" fontId="0" fillId="13" borderId="0" xfId="0" applyNumberFormat="1" applyFill="1"/>
    <xf numFmtId="164" fontId="0" fillId="6" borderId="0" xfId="1" applyNumberFormat="1" applyFont="1" applyFill="1"/>
    <xf numFmtId="164" fontId="0" fillId="13" borderId="0" xfId="1" applyNumberFormat="1" applyFont="1" applyFill="1"/>
    <xf numFmtId="0" fontId="9" fillId="18" borderId="0" xfId="0" applyFont="1" applyFill="1" applyAlignment="1">
      <alignment horizontal="center" vertical="center" wrapText="1"/>
    </xf>
    <xf numFmtId="0" fontId="10" fillId="0" borderId="0" xfId="0" applyFont="1"/>
    <xf numFmtId="0" fontId="11" fillId="19" borderId="0" xfId="0" applyFont="1" applyFill="1" applyAlignment="1">
      <alignment horizontal="center"/>
    </xf>
    <xf numFmtId="0" fontId="11" fillId="19" borderId="0" xfId="0" applyFont="1" applyFill="1" applyAlignment="1">
      <alignment horizontal="left"/>
    </xf>
    <xf numFmtId="0" fontId="11" fillId="19" borderId="0" xfId="0" applyFont="1" applyFill="1"/>
    <xf numFmtId="0" fontId="13" fillId="19" borderId="0" xfId="3" applyFont="1" applyFill="1" applyAlignment="1">
      <alignment horizontal="left"/>
    </xf>
    <xf numFmtId="0" fontId="13" fillId="0" borderId="0" xfId="3" applyFont="1"/>
    <xf numFmtId="14" fontId="11" fillId="19" borderId="0" xfId="0" applyNumberFormat="1" applyFont="1" applyFill="1" applyAlignment="1">
      <alignment horizontal="left"/>
    </xf>
  </cellXfs>
  <cellStyles count="4">
    <cellStyle name="Hiperlink" xfId="3" builtinId="8"/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'dados_com_formula (2)'!$CA$1</c:f>
              <c:strCache>
                <c:ptCount val="1"/>
                <c:pt idx="0">
                  <c:v>desp_pib_sup_final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(2)'!$CA$2:$CA$79</c:f>
              <c:numCache>
                <c:formatCode>0.00</c:formatCode>
                <c:ptCount val="77"/>
                <c:pt idx="0">
                  <c:v>0.30436159949241504</c:v>
                </c:pt>
                <c:pt idx="1">
                  <c:v>0.1580532256911415</c:v>
                </c:pt>
                <c:pt idx="2">
                  <c:v>0.25858875576223805</c:v>
                </c:pt>
                <c:pt idx="3">
                  <c:v>0.30537418327832905</c:v>
                </c:pt>
                <c:pt idx="4">
                  <c:v>0.3415397008682346</c:v>
                </c:pt>
                <c:pt idx="5">
                  <c:v>0.30711051018002256</c:v>
                </c:pt>
                <c:pt idx="6">
                  <c:v>0.30286833861948176</c:v>
                </c:pt>
                <c:pt idx="7">
                  <c:v>0.28831831874447833</c:v>
                </c:pt>
                <c:pt idx="8">
                  <c:v>0.28204465196470307</c:v>
                </c:pt>
                <c:pt idx="9">
                  <c:v>0.23507764904110517</c:v>
                </c:pt>
                <c:pt idx="10">
                  <c:v>0.19376511476829472</c:v>
                </c:pt>
                <c:pt idx="11">
                  <c:v>0.18806000449929897</c:v>
                </c:pt>
                <c:pt idx="12">
                  <c:v>0.23630230616194337</c:v>
                </c:pt>
                <c:pt idx="13">
                  <c:v>0.24359654783782247</c:v>
                </c:pt>
                <c:pt idx="14">
                  <c:v>0.20732359942806444</c:v>
                </c:pt>
                <c:pt idx="15">
                  <c:v>0.32000838499406747</c:v>
                </c:pt>
                <c:pt idx="16">
                  <c:v>0.34279492444789617</c:v>
                </c:pt>
                <c:pt idx="17">
                  <c:v>0.3906417530101059</c:v>
                </c:pt>
                <c:pt idx="18">
                  <c:v>0.44136367497915302</c:v>
                </c:pt>
                <c:pt idx="19">
                  <c:v>0.59363582360770129</c:v>
                </c:pt>
                <c:pt idx="20">
                  <c:v>0.53240040859714366</c:v>
                </c:pt>
                <c:pt idx="21">
                  <c:v>0.4442917814697232</c:v>
                </c:pt>
                <c:pt idx="22">
                  <c:v>0.46508574881107839</c:v>
                </c:pt>
                <c:pt idx="23">
                  <c:v>0.49049356323494031</c:v>
                </c:pt>
                <c:pt idx="24">
                  <c:v>0.47813929986269316</c:v>
                </c:pt>
                <c:pt idx="25">
                  <c:v>0.47409216045087688</c:v>
                </c:pt>
                <c:pt idx="26">
                  <c:v>0.40197103122793221</c:v>
                </c:pt>
                <c:pt idx="27">
                  <c:v>0.4256974081784109</c:v>
                </c:pt>
                <c:pt idx="28">
                  <c:v>0.48650245769337375</c:v>
                </c:pt>
                <c:pt idx="29">
                  <c:v>0.41078484659554704</c:v>
                </c:pt>
                <c:pt idx="30">
                  <c:v>0.39399745095409916</c:v>
                </c:pt>
                <c:pt idx="31">
                  <c:v>0.64596748477048116</c:v>
                </c:pt>
                <c:pt idx="32">
                  <c:v>0.6485269728220634</c:v>
                </c:pt>
                <c:pt idx="33">
                  <c:v>0.63305036035649376</c:v>
                </c:pt>
                <c:pt idx="34">
                  <c:v>0.70304632669266198</c:v>
                </c:pt>
                <c:pt idx="35">
                  <c:v>0.71888296351963799</c:v>
                </c:pt>
                <c:pt idx="36">
                  <c:v>0.71359574233245004</c:v>
                </c:pt>
                <c:pt idx="37">
                  <c:v>0.6767993618424627</c:v>
                </c:pt>
                <c:pt idx="38">
                  <c:v>0.74685121930470888</c:v>
                </c:pt>
                <c:pt idx="39">
                  <c:v>0.63914705650321424</c:v>
                </c:pt>
                <c:pt idx="40">
                  <c:v>0.60928396502050375</c:v>
                </c:pt>
                <c:pt idx="41">
                  <c:v>0.63978401283703756</c:v>
                </c:pt>
                <c:pt idx="42">
                  <c:v>0.70560015247877705</c:v>
                </c:pt>
                <c:pt idx="43">
                  <c:v>0.84538170391329182</c:v>
                </c:pt>
                <c:pt idx="44">
                  <c:v>0.83789944114118831</c:v>
                </c:pt>
                <c:pt idx="45">
                  <c:v>0.78647509795758619</c:v>
                </c:pt>
                <c:pt idx="46">
                  <c:v>0.58535825121109097</c:v>
                </c:pt>
                <c:pt idx="47">
                  <c:v>0.69119956528903803</c:v>
                </c:pt>
                <c:pt idx="48">
                  <c:v>0.71911552291589664</c:v>
                </c:pt>
                <c:pt idx="49">
                  <c:v>0.66089526513043817</c:v>
                </c:pt>
                <c:pt idx="50">
                  <c:v>0.60653777907925255</c:v>
                </c:pt>
                <c:pt idx="51">
                  <c:v>0.56560781566322349</c:v>
                </c:pt>
                <c:pt idx="52">
                  <c:v>0.69083230315058097</c:v>
                </c:pt>
                <c:pt idx="53">
                  <c:v>0.7287242796885689</c:v>
                </c:pt>
                <c:pt idx="54">
                  <c:v>0.78530116763463476</c:v>
                </c:pt>
                <c:pt idx="55">
                  <c:v>0.76142739466436749</c:v>
                </c:pt>
                <c:pt idx="56">
                  <c:v>0.74079091525830265</c:v>
                </c:pt>
                <c:pt idx="57">
                  <c:v>0.74575681643530678</c:v>
                </c:pt>
                <c:pt idx="58">
                  <c:v>0.75072271761231057</c:v>
                </c:pt>
                <c:pt idx="59">
                  <c:v>0.75568861878931459</c:v>
                </c:pt>
                <c:pt idx="60">
                  <c:v>0.87547771165430721</c:v>
                </c:pt>
                <c:pt idx="61">
                  <c:v>1.0222198256889186</c:v>
                </c:pt>
                <c:pt idx="62">
                  <c:v>0.65805318283821712</c:v>
                </c:pt>
                <c:pt idx="63">
                  <c:v>0.85725706479374053</c:v>
                </c:pt>
                <c:pt idx="64">
                  <c:v>0.84219553723971108</c:v>
                </c:pt>
                <c:pt idx="65">
                  <c:v>0.86936958641320272</c:v>
                </c:pt>
                <c:pt idx="66">
                  <c:v>0.80315393297847915</c:v>
                </c:pt>
                <c:pt idx="67">
                  <c:v>0.78350912243957682</c:v>
                </c:pt>
                <c:pt idx="68">
                  <c:v>0.89701771427344301</c:v>
                </c:pt>
                <c:pt idx="69">
                  <c:v>0.69298833714064267</c:v>
                </c:pt>
                <c:pt idx="70">
                  <c:v>0.85049932971364417</c:v>
                </c:pt>
                <c:pt idx="71">
                  <c:v>0.80856742341120569</c:v>
                </c:pt>
                <c:pt idx="72">
                  <c:v>0.76590692469011079</c:v>
                </c:pt>
                <c:pt idx="73">
                  <c:v>0.7965835459395807</c:v>
                </c:pt>
                <c:pt idx="74">
                  <c:v>0.9087080756478545</c:v>
                </c:pt>
                <c:pt idx="75">
                  <c:v>1.2498696309853268</c:v>
                </c:pt>
                <c:pt idx="76">
                  <c:v>1.1071470197533055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E-4179-ADC9-FBFDF5372CE4}"/>
            </c:ext>
          </c:extLst>
        </c:ser>
        <c:ser>
          <c:idx val="0"/>
          <c:order val="1"/>
          <c:tx>
            <c:strRef>
              <c:f>'dados_com_formula (2)'!$CL$1</c:f>
              <c:strCache>
                <c:ptCount val="1"/>
                <c:pt idx="0">
                  <c:v>desp_pib_sup_maduro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(2)'!$CL$2:$CL$73</c:f>
              <c:numCache>
                <c:formatCode>0.00</c:formatCode>
                <c:ptCount val="71"/>
                <c:pt idx="0">
                  <c:v>0.14837870696821015</c:v>
                </c:pt>
                <c:pt idx="1">
                  <c:v>8.6733360711546914E-2</c:v>
                </c:pt>
                <c:pt idx="2">
                  <c:v>0.12511078234461862</c:v>
                </c:pt>
                <c:pt idx="3">
                  <c:v>0.17948559390776081</c:v>
                </c:pt>
                <c:pt idx="4">
                  <c:v>0.17991850644884258</c:v>
                </c:pt>
                <c:pt idx="5">
                  <c:v>0.21020081685118089</c:v>
                </c:pt>
                <c:pt idx="6">
                  <c:v>0.22416247620108845</c:v>
                </c:pt>
                <c:pt idx="7">
                  <c:v>0.24253609453940561</c:v>
                </c:pt>
                <c:pt idx="8">
                  <c:v>0.22264414113166939</c:v>
                </c:pt>
                <c:pt idx="9">
                  <c:v>0.1973047460983135</c:v>
                </c:pt>
                <c:pt idx="10">
                  <c:v>0.17139779642001793</c:v>
                </c:pt>
                <c:pt idx="11">
                  <c:v>0.17852416056201212</c:v>
                </c:pt>
                <c:pt idx="12">
                  <c:v>0.1894439882757121</c:v>
                </c:pt>
                <c:pt idx="13">
                  <c:v>0.20036381598941208</c:v>
                </c:pt>
                <c:pt idx="14">
                  <c:v>0.22220347141681204</c:v>
                </c:pt>
                <c:pt idx="15">
                  <c:v>0.23312329913051202</c:v>
                </c:pt>
                <c:pt idx="16">
                  <c:v>0.24404312684421206</c:v>
                </c:pt>
                <c:pt idx="17">
                  <c:v>0.27062826024648901</c:v>
                </c:pt>
                <c:pt idx="18">
                  <c:v>0.352382969323419</c:v>
                </c:pt>
                <c:pt idx="19">
                  <c:v>0.39061299855681542</c:v>
                </c:pt>
                <c:pt idx="20">
                  <c:v>0.39067682318817831</c:v>
                </c:pt>
                <c:pt idx="21">
                  <c:v>0.39609743710500306</c:v>
                </c:pt>
                <c:pt idx="22">
                  <c:v>0.40010266362336599</c:v>
                </c:pt>
                <c:pt idx="23">
                  <c:v>0.48276464479798598</c:v>
                </c:pt>
                <c:pt idx="24">
                  <c:v>0.50670650715152299</c:v>
                </c:pt>
                <c:pt idx="25">
                  <c:v>0.48226703086429901</c:v>
                </c:pt>
                <c:pt idx="26">
                  <c:v>0.47443790438785699</c:v>
                </c:pt>
                <c:pt idx="27">
                  <c:v>0.4979325958074336</c:v>
                </c:pt>
                <c:pt idx="28">
                  <c:v>0.54256399351349294</c:v>
                </c:pt>
                <c:pt idx="29">
                  <c:v>0.49301568110120347</c:v>
                </c:pt>
                <c:pt idx="30">
                  <c:v>0.42357172488307199</c:v>
                </c:pt>
                <c:pt idx="31">
                  <c:v>0.63951450134003995</c:v>
                </c:pt>
                <c:pt idx="32">
                  <c:v>0.56638080429898396</c:v>
                </c:pt>
                <c:pt idx="33">
                  <c:v>0.60865994845890603</c:v>
                </c:pt>
                <c:pt idx="34">
                  <c:v>0.68966925237454602</c:v>
                </c:pt>
                <c:pt idx="35">
                  <c:v>0.69153747281945899</c:v>
                </c:pt>
                <c:pt idx="36">
                  <c:v>0.666552469140403</c:v>
                </c:pt>
                <c:pt idx="37">
                  <c:v>0.68255501220900217</c:v>
                </c:pt>
                <c:pt idx="38">
                  <c:v>0.76265012972221813</c:v>
                </c:pt>
                <c:pt idx="39">
                  <c:v>0.67631428308128494</c:v>
                </c:pt>
                <c:pt idx="40">
                  <c:v>0.63612527298137267</c:v>
                </c:pt>
                <c:pt idx="41">
                  <c:v>0.64066987803159325</c:v>
                </c:pt>
                <c:pt idx="42">
                  <c:v>0.64432080451032514</c:v>
                </c:pt>
                <c:pt idx="43">
                  <c:v>0.64713309884254833</c:v>
                </c:pt>
                <c:pt idx="44">
                  <c:v>0.64915737760245829</c:v>
                </c:pt>
                <c:pt idx="45">
                  <c:v>0.65044026433936453</c:v>
                </c:pt>
                <c:pt idx="46">
                  <c:v>0.65102477571302353</c:v>
                </c:pt>
                <c:pt idx="47">
                  <c:v>0.66987617076861039</c:v>
                </c:pt>
                <c:pt idx="48">
                  <c:v>0.72031222690283681</c:v>
                </c:pt>
                <c:pt idx="49">
                  <c:v>0.68740399778480288</c:v>
                </c:pt>
                <c:pt idx="50">
                  <c:v>0.60884571349237893</c:v>
                </c:pt>
                <c:pt idx="51">
                  <c:v>0.67374653760392778</c:v>
                </c:pt>
                <c:pt idx="52">
                  <c:v>0.70872857942759104</c:v>
                </c:pt>
                <c:pt idx="53">
                  <c:v>0.84453130520472575</c:v>
                </c:pt>
                <c:pt idx="54">
                  <c:v>0.99273414664692694</c:v>
                </c:pt>
                <c:pt idx="55">
                  <c:v>0.9339477420125355</c:v>
                </c:pt>
                <c:pt idx="56">
                  <c:v>0.91774980719622468</c:v>
                </c:pt>
                <c:pt idx="57">
                  <c:v>0.91570773483267953</c:v>
                </c:pt>
                <c:pt idx="58">
                  <c:v>0.91366566246913439</c:v>
                </c:pt>
                <c:pt idx="59">
                  <c:v>0.91162359010558924</c:v>
                </c:pt>
                <c:pt idx="60">
                  <c:v>0.90958151774204399</c:v>
                </c:pt>
                <c:pt idx="61">
                  <c:v>0.88427282476898905</c:v>
                </c:pt>
                <c:pt idx="62">
                  <c:v>0.75694852741137897</c:v>
                </c:pt>
                <c:pt idx="63">
                  <c:v>0.98482992512572698</c:v>
                </c:pt>
                <c:pt idx="64">
                  <c:v>0.94693137506865899</c:v>
                </c:pt>
                <c:pt idx="65">
                  <c:v>1.01155869514937</c:v>
                </c:pt>
                <c:pt idx="66">
                  <c:v>0.9</c:v>
                </c:pt>
                <c:pt idx="67">
                  <c:v>0.8</c:v>
                </c:pt>
                <c:pt idx="68">
                  <c:v>0.9</c:v>
                </c:pt>
                <c:pt idx="69">
                  <c:v>0.7</c:v>
                </c:pt>
                <c:pt idx="7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E-4179-ADC9-FBFDF5372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930296"/>
        <c:axId val="438271216"/>
      </c:lineChart>
      <c:catAx>
        <c:axId val="83093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8271216"/>
        <c:crosses val="autoZero"/>
        <c:auto val="1"/>
        <c:lblAlgn val="ctr"/>
        <c:lblOffset val="100"/>
        <c:noMultiLvlLbl val="0"/>
      </c:catAx>
      <c:valAx>
        <c:axId val="43827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093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47829781574002E-2"/>
          <c:y val="8.9934664013081103E-2"/>
          <c:w val="0.88528212741735779"/>
          <c:h val="0.77977342997397181"/>
        </c:manualLayout>
      </c:layout>
      <c:lineChart>
        <c:grouping val="standard"/>
        <c:varyColors val="0"/>
        <c:ser>
          <c:idx val="1"/>
          <c:order val="0"/>
          <c:tx>
            <c:strRef>
              <c:f>'dados_com_formula (2)'!$BT$1</c:f>
              <c:strCache>
                <c:ptCount val="1"/>
                <c:pt idx="0">
                  <c:v>dblratio_sup_pri_pub</c:v>
                </c:pt>
              </c:strCache>
            </c:strRef>
          </c:tx>
          <c:spPr>
            <a:ln w="19050" cap="rnd" cmpd="sng" algn="ctr">
              <a:solidFill>
                <a:schemeClr val="accent6">
                  <a:tint val="77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>
                  <a:tint val="77000"/>
                </a:schemeClr>
              </a:solidFill>
              <a:ln w="6350" cap="flat" cmpd="sng" algn="ctr">
                <a:solidFill>
                  <a:schemeClr val="accent6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(2)'!$BT$2:$BT$79</c:f>
              <c:numCache>
                <c:formatCode>0.0</c:formatCode>
                <c:ptCount val="77"/>
                <c:pt idx="0">
                  <c:v>65.981520835595063</c:v>
                </c:pt>
                <c:pt idx="1">
                  <c:v>33.374610393402378</c:v>
                </c:pt>
                <c:pt idx="2">
                  <c:v>53.967556742914233</c:v>
                </c:pt>
                <c:pt idx="3">
                  <c:v>79.810990324283324</c:v>
                </c:pt>
                <c:pt idx="4">
                  <c:v>95.331327899491811</c:v>
                </c:pt>
                <c:pt idx="5">
                  <c:v>105.53306897396136</c:v>
                </c:pt>
                <c:pt idx="6">
                  <c:v>116.58082171508799</c:v>
                </c:pt>
                <c:pt idx="7">
                  <c:v>114.19914946237901</c:v>
                </c:pt>
                <c:pt idx="8">
                  <c:v>128.87446791649202</c:v>
                </c:pt>
                <c:pt idx="9">
                  <c:v>107.11103319300274</c:v>
                </c:pt>
                <c:pt idx="10">
                  <c:v>87.627425247702547</c:v>
                </c:pt>
                <c:pt idx="11">
                  <c:v>82.234117709965375</c:v>
                </c:pt>
                <c:pt idx="12">
                  <c:v>98.341578261433767</c:v>
                </c:pt>
                <c:pt idx="13">
                  <c:v>103.09275913928005</c:v>
                </c:pt>
                <c:pt idx="14">
                  <c:v>55.248657177544821</c:v>
                </c:pt>
                <c:pt idx="15">
                  <c:v>86.487933000611207</c:v>
                </c:pt>
                <c:pt idx="16">
                  <c:v>99.765786448044651</c:v>
                </c:pt>
                <c:pt idx="17">
                  <c:v>82.154083138960232</c:v>
                </c:pt>
                <c:pt idx="18">
                  <c:v>89.549455671038899</c:v>
                </c:pt>
                <c:pt idx="19">
                  <c:v>97.630139703634754</c:v>
                </c:pt>
                <c:pt idx="20">
                  <c:v>100.59045580636347</c:v>
                </c:pt>
                <c:pt idx="21">
                  <c:v>87.814808603509107</c:v>
                </c:pt>
                <c:pt idx="22">
                  <c:v>126.47849200539575</c:v>
                </c:pt>
                <c:pt idx="23">
                  <c:v>107.71035188094261</c:v>
                </c:pt>
                <c:pt idx="24">
                  <c:v>102.0288891248852</c:v>
                </c:pt>
                <c:pt idx="25">
                  <c:v>104.54673278208018</c:v>
                </c:pt>
                <c:pt idx="26">
                  <c:v>86.55183566992001</c:v>
                </c:pt>
                <c:pt idx="27">
                  <c:v>82.813183657181497</c:v>
                </c:pt>
                <c:pt idx="28">
                  <c:v>87.090360117782623</c:v>
                </c:pt>
                <c:pt idx="29">
                  <c:v>71.534003873303689</c:v>
                </c:pt>
                <c:pt idx="30">
                  <c:v>76.983642144160925</c:v>
                </c:pt>
                <c:pt idx="31">
                  <c:v>74.741727515739882</c:v>
                </c:pt>
                <c:pt idx="32">
                  <c:v>89.67397390854515</c:v>
                </c:pt>
                <c:pt idx="33">
                  <c:v>56.625950378636318</c:v>
                </c:pt>
                <c:pt idx="34">
                  <c:v>58.026259367719419</c:v>
                </c:pt>
                <c:pt idx="35">
                  <c:v>53.488037266680948</c:v>
                </c:pt>
                <c:pt idx="36">
                  <c:v>36.271604131467768</c:v>
                </c:pt>
                <c:pt idx="37">
                  <c:v>29.749065739889307</c:v>
                </c:pt>
                <c:pt idx="38">
                  <c:v>27.319330191600297</c:v>
                </c:pt>
                <c:pt idx="39">
                  <c:v>24.265113179862418</c:v>
                </c:pt>
                <c:pt idx="40">
                  <c:v>21.761840889108413</c:v>
                </c:pt>
                <c:pt idx="41">
                  <c:v>19.493082616087428</c:v>
                </c:pt>
                <c:pt idx="42">
                  <c:v>22.496875560100719</c:v>
                </c:pt>
                <c:pt idx="43">
                  <c:v>31.066997176473347</c:v>
                </c:pt>
                <c:pt idx="44">
                  <c:v>26.654835628134467</c:v>
                </c:pt>
                <c:pt idx="45">
                  <c:v>22.201710182271761</c:v>
                </c:pt>
                <c:pt idx="46">
                  <c:v>15.93301363153533</c:v>
                </c:pt>
                <c:pt idx="47">
                  <c:v>14.373598705733045</c:v>
                </c:pt>
                <c:pt idx="48">
                  <c:v>18.533026286206088</c:v>
                </c:pt>
                <c:pt idx="49">
                  <c:v>13.84790529256871</c:v>
                </c:pt>
                <c:pt idx="50">
                  <c:v>14.038578877783573</c:v>
                </c:pt>
                <c:pt idx="51">
                  <c:v>13.642104769775651</c:v>
                </c:pt>
                <c:pt idx="52">
                  <c:v>11.16321099167199</c:v>
                </c:pt>
                <c:pt idx="53">
                  <c:v>13.306309227210109</c:v>
                </c:pt>
                <c:pt idx="54">
                  <c:v>13.931328484544077</c:v>
                </c:pt>
                <c:pt idx="55">
                  <c:v>14.47214369253528</c:v>
                </c:pt>
                <c:pt idx="56">
                  <c:v>14.601917647825912</c:v>
                </c:pt>
                <c:pt idx="57">
                  <c:v>14.756202169146702</c:v>
                </c:pt>
                <c:pt idx="58">
                  <c:v>14.027896325279718</c:v>
                </c:pt>
                <c:pt idx="59">
                  <c:v>14.497597467753721</c:v>
                </c:pt>
                <c:pt idx="60">
                  <c:v>16.127659813997468</c:v>
                </c:pt>
                <c:pt idx="61">
                  <c:v>16.347027388010225</c:v>
                </c:pt>
                <c:pt idx="62">
                  <c:v>12.736485730344024</c:v>
                </c:pt>
                <c:pt idx="63">
                  <c:v>18.707223632839529</c:v>
                </c:pt>
                <c:pt idx="64">
                  <c:v>15.259209572428567</c:v>
                </c:pt>
                <c:pt idx="65">
                  <c:v>15.846726325052293</c:v>
                </c:pt>
                <c:pt idx="66">
                  <c:v>16.808470827020656</c:v>
                </c:pt>
                <c:pt idx="67">
                  <c:v>13.046189674300653</c:v>
                </c:pt>
                <c:pt idx="68">
                  <c:v>13.918186724270621</c:v>
                </c:pt>
                <c:pt idx="69">
                  <c:v>11.684257188751094</c:v>
                </c:pt>
                <c:pt idx="70">
                  <c:v>10.264505645447338</c:v>
                </c:pt>
                <c:pt idx="71">
                  <c:v>9.3776679742266378</c:v>
                </c:pt>
                <c:pt idx="72">
                  <c:v>8.0699335283404352</c:v>
                </c:pt>
                <c:pt idx="73">
                  <c:v>7.2307487366684216</c:v>
                </c:pt>
                <c:pt idx="74">
                  <c:v>8.0977629975752645</c:v>
                </c:pt>
                <c:pt idx="75">
                  <c:v>9.5406853761236246</c:v>
                </c:pt>
                <c:pt idx="76">
                  <c:v>8.3579482049458402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C-4E9B-9602-A3046938C67A}"/>
            </c:ext>
          </c:extLst>
        </c:ser>
        <c:ser>
          <c:idx val="0"/>
          <c:order val="1"/>
          <c:tx>
            <c:strRef>
              <c:f>'dados_com_formula (2)'!$BN$1</c:f>
              <c:strCache>
                <c:ptCount val="1"/>
                <c:pt idx="0">
                  <c:v>dbl_ratio_sup_pri</c:v>
                </c:pt>
              </c:strCache>
            </c:strRef>
          </c:tx>
          <c:spPr>
            <a:ln w="19050" cap="rnd" cmpd="sng" algn="ctr">
              <a:solidFill>
                <a:schemeClr val="accent6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shade val="76000"/>
                </a:schemeClr>
              </a:solidFill>
              <a:ln w="6350" cap="flat" cmpd="sng" algn="ctr">
                <a:solidFill>
                  <a:schemeClr val="accent6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(2)'!$BN$2:$BN$79</c:f>
              <c:numCache>
                <c:formatCode>0.0</c:formatCode>
                <c:ptCount val="77"/>
                <c:pt idx="0">
                  <c:v>31.040611810738422</c:v>
                </c:pt>
                <c:pt idx="1">
                  <c:v>15.531053139406533</c:v>
                </c:pt>
                <c:pt idx="2">
                  <c:v>25.041833742270668</c:v>
                </c:pt>
                <c:pt idx="3">
                  <c:v>36.858247638779929</c:v>
                </c:pt>
                <c:pt idx="4">
                  <c:v>44.456524734034211</c:v>
                </c:pt>
                <c:pt idx="5">
                  <c:v>49.214212244117491</c:v>
                </c:pt>
                <c:pt idx="6">
                  <c:v>54.974986460337021</c:v>
                </c:pt>
                <c:pt idx="7">
                  <c:v>54.115910520394699</c:v>
                </c:pt>
                <c:pt idx="8">
                  <c:v>60.261170134400928</c:v>
                </c:pt>
                <c:pt idx="9">
                  <c:v>49.78637820428672</c:v>
                </c:pt>
                <c:pt idx="10">
                  <c:v>40.633947908900261</c:v>
                </c:pt>
                <c:pt idx="11">
                  <c:v>37.905111605103322</c:v>
                </c:pt>
                <c:pt idx="12">
                  <c:v>45.125549847726873</c:v>
                </c:pt>
                <c:pt idx="13">
                  <c:v>47.009343061972523</c:v>
                </c:pt>
                <c:pt idx="14">
                  <c:v>24.591421927201679</c:v>
                </c:pt>
                <c:pt idx="15">
                  <c:v>38.261214366229652</c:v>
                </c:pt>
                <c:pt idx="16">
                  <c:v>44.137552317143829</c:v>
                </c:pt>
                <c:pt idx="17">
                  <c:v>36.086391985107483</c:v>
                </c:pt>
                <c:pt idx="18">
                  <c:v>39.18640707465682</c:v>
                </c:pt>
                <c:pt idx="19">
                  <c:v>42.657894961068408</c:v>
                </c:pt>
                <c:pt idx="20">
                  <c:v>44.195315926149306</c:v>
                </c:pt>
                <c:pt idx="21">
                  <c:v>38.733089246756734</c:v>
                </c:pt>
                <c:pt idx="22">
                  <c:v>55.932102571724101</c:v>
                </c:pt>
                <c:pt idx="23">
                  <c:v>47.706807236582335</c:v>
                </c:pt>
                <c:pt idx="24">
                  <c:v>45.097952599009375</c:v>
                </c:pt>
                <c:pt idx="25">
                  <c:v>46.035318586020956</c:v>
                </c:pt>
                <c:pt idx="26">
                  <c:v>37.993790353321145</c:v>
                </c:pt>
                <c:pt idx="27">
                  <c:v>36.211957039266473</c:v>
                </c:pt>
                <c:pt idx="28">
                  <c:v>38.274481144108179</c:v>
                </c:pt>
                <c:pt idx="29">
                  <c:v>31.335569900114663</c:v>
                </c:pt>
                <c:pt idx="30">
                  <c:v>33.961031763128389</c:v>
                </c:pt>
                <c:pt idx="31">
                  <c:v>32.626240704963422</c:v>
                </c:pt>
                <c:pt idx="32">
                  <c:v>38.950385996759955</c:v>
                </c:pt>
                <c:pt idx="33">
                  <c:v>24.465161645298583</c:v>
                </c:pt>
                <c:pt idx="34">
                  <c:v>24.966868464879887</c:v>
                </c:pt>
                <c:pt idx="35">
                  <c:v>22.981318891032373</c:v>
                </c:pt>
                <c:pt idx="36">
                  <c:v>15.478439652215215</c:v>
                </c:pt>
                <c:pt idx="37">
                  <c:v>13.440930566746793</c:v>
                </c:pt>
                <c:pt idx="38">
                  <c:v>12.215881076415135</c:v>
                </c:pt>
                <c:pt idx="39">
                  <c:v>10.800141892142825</c:v>
                </c:pt>
                <c:pt idx="40">
                  <c:v>9.1030601380092495</c:v>
                </c:pt>
                <c:pt idx="41">
                  <c:v>8.5549808346840699</c:v>
                </c:pt>
                <c:pt idx="42">
                  <c:v>9.5010327498362344</c:v>
                </c:pt>
                <c:pt idx="43">
                  <c:v>12.468102565660567</c:v>
                </c:pt>
                <c:pt idx="44">
                  <c:v>11.243580828688998</c:v>
                </c:pt>
                <c:pt idx="45">
                  <c:v>8.9677315932652579</c:v>
                </c:pt>
                <c:pt idx="46">
                  <c:v>6.5320323952798462</c:v>
                </c:pt>
                <c:pt idx="47">
                  <c:v>6.2617807221088908</c:v>
                </c:pt>
                <c:pt idx="48">
                  <c:v>7.9953851171188122</c:v>
                </c:pt>
                <c:pt idx="49">
                  <c:v>6.3945849667273826</c:v>
                </c:pt>
                <c:pt idx="50">
                  <c:v>6.5331204042718447</c:v>
                </c:pt>
                <c:pt idx="51">
                  <c:v>6.3150978889396709</c:v>
                </c:pt>
                <c:pt idx="52">
                  <c:v>5.175343661921131</c:v>
                </c:pt>
                <c:pt idx="53">
                  <c:v>6.0956425437815733</c:v>
                </c:pt>
                <c:pt idx="54">
                  <c:v>6.2044510302469122</c:v>
                </c:pt>
                <c:pt idx="55">
                  <c:v>6.3261199367862551</c:v>
                </c:pt>
                <c:pt idx="56">
                  <c:v>6.396568897796354</c:v>
                </c:pt>
                <c:pt idx="57">
                  <c:v>6.5063230470888573</c:v>
                </c:pt>
                <c:pt idx="58">
                  <c:v>6.5984128607060004</c:v>
                </c:pt>
                <c:pt idx="59">
                  <c:v>6.7537672460913178</c:v>
                </c:pt>
                <c:pt idx="60">
                  <c:v>7.5480098181275945</c:v>
                </c:pt>
                <c:pt idx="61">
                  <c:v>7.3639637148941803</c:v>
                </c:pt>
                <c:pt idx="62">
                  <c:v>5.6446233425598598</c:v>
                </c:pt>
                <c:pt idx="63">
                  <c:v>8.1869432472013504</c:v>
                </c:pt>
                <c:pt idx="64">
                  <c:v>6.3789811752503418</c:v>
                </c:pt>
                <c:pt idx="65">
                  <c:v>6.1195295531707643</c:v>
                </c:pt>
                <c:pt idx="66">
                  <c:v>5.5820101386633469</c:v>
                </c:pt>
                <c:pt idx="67">
                  <c:v>4.4472013010791365</c:v>
                </c:pt>
                <c:pt idx="68">
                  <c:v>4.632490697553453</c:v>
                </c:pt>
                <c:pt idx="69">
                  <c:v>3.8394025201581807</c:v>
                </c:pt>
                <c:pt idx="70">
                  <c:v>3.2202546470761808</c:v>
                </c:pt>
                <c:pt idx="71">
                  <c:v>2.7916767971752359</c:v>
                </c:pt>
                <c:pt idx="72">
                  <c:v>2.3294788811487956</c:v>
                </c:pt>
                <c:pt idx="73">
                  <c:v>2.0415917528901879</c:v>
                </c:pt>
                <c:pt idx="74">
                  <c:v>2.2888194621017703</c:v>
                </c:pt>
                <c:pt idx="75">
                  <c:v>2.8607226970203028</c:v>
                </c:pt>
                <c:pt idx="76">
                  <c:v>2.5684625421490459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C-4E9B-9602-A3046938C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87336"/>
        <c:axId val="731589896"/>
      </c:lineChart>
      <c:catAx>
        <c:axId val="7315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9896"/>
        <c:crosses val="autoZero"/>
        <c:auto val="1"/>
        <c:lblAlgn val="ctr"/>
        <c:lblOffset val="100"/>
        <c:noMultiLvlLbl val="0"/>
      </c:catAx>
      <c:valAx>
        <c:axId val="7315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7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47829781574002E-2"/>
          <c:y val="0.1038692180129159"/>
          <c:w val="0.88528212741735779"/>
          <c:h val="0.76583880822090056"/>
        </c:manualLayout>
      </c:layout>
      <c:lineChart>
        <c:grouping val="standard"/>
        <c:varyColors val="0"/>
        <c:ser>
          <c:idx val="0"/>
          <c:order val="0"/>
          <c:tx>
            <c:strRef>
              <c:f>'dados_com_formula (2)'!$CK$1</c:f>
              <c:strCache>
                <c:ptCount val="1"/>
                <c:pt idx="0">
                  <c:v>desp_pib_basica_maduro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(2)'!$CK$2:$CK$80</c:f>
              <c:numCache>
                <c:formatCode>0.00</c:formatCode>
                <c:ptCount val="78"/>
                <c:pt idx="0">
                  <c:v>1.0088443594585108</c:v>
                </c:pt>
                <c:pt idx="1">
                  <c:v>0.95971396995216618</c:v>
                </c:pt>
                <c:pt idx="2">
                  <c:v>1.0278939083119472</c:v>
                </c:pt>
                <c:pt idx="3">
                  <c:v>0.84548024034944524</c:v>
                </c:pt>
                <c:pt idx="4">
                  <c:v>0.87067743807299136</c:v>
                </c:pt>
                <c:pt idx="5">
                  <c:v>1.0029789080070368</c:v>
                </c:pt>
                <c:pt idx="6">
                  <c:v>1.0526476897227692</c:v>
                </c:pt>
                <c:pt idx="7">
                  <c:v>1.1183337061520731</c:v>
                </c:pt>
                <c:pt idx="8">
                  <c:v>1.0052280126265223</c:v>
                </c:pt>
                <c:pt idx="9">
                  <c:v>0.8692134738417806</c:v>
                </c:pt>
                <c:pt idx="10">
                  <c:v>0.73347935794404884</c:v>
                </c:pt>
                <c:pt idx="11">
                  <c:v>0.73780383526806337</c:v>
                </c:pt>
                <c:pt idx="12">
                  <c:v>0.80727567959332602</c:v>
                </c:pt>
                <c:pt idx="13">
                  <c:v>0.87674752391858857</c:v>
                </c:pt>
                <c:pt idx="14">
                  <c:v>1.0156912125691138</c:v>
                </c:pt>
                <c:pt idx="15">
                  <c:v>1.0851630568943764</c:v>
                </c:pt>
                <c:pt idx="16">
                  <c:v>1.1546349012196391</c:v>
                </c:pt>
                <c:pt idx="17">
                  <c:v>1.280416451705362</c:v>
                </c:pt>
                <c:pt idx="18">
                  <c:v>1.24556389882184</c:v>
                </c:pt>
                <c:pt idx="19">
                  <c:v>1.3066735275104056</c:v>
                </c:pt>
                <c:pt idx="20">
                  <c:v>1.2375482634963617</c:v>
                </c:pt>
                <c:pt idx="21">
                  <c:v>1.1882907020352307</c:v>
                </c:pt>
                <c:pt idx="22">
                  <c:v>1.138087326658463</c:v>
                </c:pt>
                <c:pt idx="23">
                  <c:v>1.1773793327930511</c:v>
                </c:pt>
                <c:pt idx="24">
                  <c:v>1.462814200243977</c:v>
                </c:pt>
                <c:pt idx="25">
                  <c:v>1.1547049470629289</c:v>
                </c:pt>
                <c:pt idx="26">
                  <c:v>1.247144617138126</c:v>
                </c:pt>
                <c:pt idx="27">
                  <c:v>1.3314567910002264</c:v>
                </c:pt>
                <c:pt idx="28">
                  <c:v>1.4723711934111767</c:v>
                </c:pt>
                <c:pt idx="29">
                  <c:v>1.3552550765357267</c:v>
                </c:pt>
                <c:pt idx="30">
                  <c:v>1.177639096980388</c:v>
                </c:pt>
                <c:pt idx="31">
                  <c:v>1.7959948512454109</c:v>
                </c:pt>
                <c:pt idx="32">
                  <c:v>1.9567124126657791</c:v>
                </c:pt>
                <c:pt idx="33">
                  <c:v>1.9789462025624409</c:v>
                </c:pt>
                <c:pt idx="34">
                  <c:v>1.9842009059118348</c:v>
                </c:pt>
                <c:pt idx="35">
                  <c:v>2.1964856447498899</c:v>
                </c:pt>
                <c:pt idx="36">
                  <c:v>2.2068151401629481</c:v>
                </c:pt>
                <c:pt idx="37">
                  <c:v>2.2002138548220076</c:v>
                </c:pt>
                <c:pt idx="38">
                  <c:v>2.3470472591043721</c:v>
                </c:pt>
                <c:pt idx="39">
                  <c:v>2.1180528322819052</c:v>
                </c:pt>
                <c:pt idx="40">
                  <c:v>2.0151071089358377</c:v>
                </c:pt>
                <c:pt idx="41">
                  <c:v>1.975103310190383</c:v>
                </c:pt>
                <c:pt idx="42">
                  <c:v>1.9359931900164178</c:v>
                </c:pt>
                <c:pt idx="43">
                  <c:v>1.8977217019889607</c:v>
                </c:pt>
                <c:pt idx="44">
                  <c:v>1.8602382295338176</c:v>
                </c:pt>
                <c:pt idx="45">
                  <c:v>1.8234961491016777</c:v>
                </c:pt>
                <c:pt idx="46">
                  <c:v>1.7874524440327868</c:v>
                </c:pt>
                <c:pt idx="47">
                  <c:v>1.9284145869612597</c:v>
                </c:pt>
                <c:pt idx="48">
                  <c:v>1.9809626392566932</c:v>
                </c:pt>
                <c:pt idx="49">
                  <c:v>2.0067168235602173</c:v>
                </c:pt>
                <c:pt idx="50">
                  <c:v>1.8238476501658409</c:v>
                </c:pt>
                <c:pt idx="51">
                  <c:v>2.2035544000467122</c:v>
                </c:pt>
                <c:pt idx="52">
                  <c:v>2.8056012770008141</c:v>
                </c:pt>
                <c:pt idx="53">
                  <c:v>2.8625586521327246</c:v>
                </c:pt>
                <c:pt idx="54">
                  <c:v>3.0021678391464732</c:v>
                </c:pt>
                <c:pt idx="55">
                  <c:v>2.9395060803384441</c:v>
                </c:pt>
                <c:pt idx="56">
                  <c:v>2.8507242767577758</c:v>
                </c:pt>
                <c:pt idx="57">
                  <c:v>2.8810497193676481</c:v>
                </c:pt>
                <c:pt idx="58">
                  <c:v>2.9113751619775208</c:v>
                </c:pt>
                <c:pt idx="59">
                  <c:v>2.9417006045873935</c:v>
                </c:pt>
                <c:pt idx="60">
                  <c:v>2.9720260471972662</c:v>
                </c:pt>
                <c:pt idx="61">
                  <c:v>3.0153902738888898</c:v>
                </c:pt>
                <c:pt idx="62">
                  <c:v>3.0527051222900701</c:v>
                </c:pt>
                <c:pt idx="63">
                  <c:v>2.7768162379856691</c:v>
                </c:pt>
                <c:pt idx="64">
                  <c:v>3.2936073926064089</c:v>
                </c:pt>
                <c:pt idx="65">
                  <c:v>3.2916213598030981</c:v>
                </c:pt>
                <c:pt idx="66">
                  <c:v>2.7</c:v>
                </c:pt>
                <c:pt idx="67">
                  <c:v>2.9</c:v>
                </c:pt>
                <c:pt idx="68">
                  <c:v>3</c:v>
                </c:pt>
                <c:pt idx="69">
                  <c:v>2.9</c:v>
                </c:pt>
                <c:pt idx="7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5-41E6-BA72-B50C1DDAD83B}"/>
            </c:ext>
          </c:extLst>
        </c:ser>
        <c:ser>
          <c:idx val="1"/>
          <c:order val="1"/>
          <c:tx>
            <c:strRef>
              <c:f>'dados_com_formula (2)'!$BZ$1</c:f>
              <c:strCache>
                <c:ptCount val="1"/>
                <c:pt idx="0">
                  <c:v>desp_pib_basica_final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(2)'!$BZ$2:$BZ$79</c:f>
              <c:numCache>
                <c:formatCode>0.00</c:formatCode>
                <c:ptCount val="77"/>
                <c:pt idx="0">
                  <c:v>1.0043125951404483</c:v>
                </c:pt>
                <c:pt idx="1">
                  <c:v>0.99700905598219891</c:v>
                </c:pt>
                <c:pt idx="2">
                  <c:v>1.0362808023185701</c:v>
                </c:pt>
                <c:pt idx="3">
                  <c:v>0.90093025685470884</c:v>
                </c:pt>
                <c:pt idx="4">
                  <c:v>0.92973092356396203</c:v>
                </c:pt>
                <c:pt idx="5">
                  <c:v>0.9211405561347622</c:v>
                </c:pt>
                <c:pt idx="6">
                  <c:v>1.0325912371738921</c:v>
                </c:pt>
                <c:pt idx="7">
                  <c:v>1.0797079004948955</c:v>
                </c:pt>
                <c:pt idx="8">
                  <c:v>0.98808156873283848</c:v>
                </c:pt>
                <c:pt idx="9">
                  <c:v>0.88595774209749512</c:v>
                </c:pt>
                <c:pt idx="10">
                  <c:v>0.7683469976306353</c:v>
                </c:pt>
                <c:pt idx="11">
                  <c:v>0.75047883588262809</c:v>
                </c:pt>
                <c:pt idx="12">
                  <c:v>0.79510971501687777</c:v>
                </c:pt>
                <c:pt idx="13">
                  <c:v>0.79886720238480258</c:v>
                </c:pt>
                <c:pt idx="14">
                  <c:v>1.3403761179740001</c:v>
                </c:pt>
                <c:pt idx="15">
                  <c:v>1.3507597416675281</c:v>
                </c:pt>
                <c:pt idx="16">
                  <c:v>1.1888139449011561</c:v>
                </c:pt>
                <c:pt idx="17">
                  <c:v>1.4596007971539406</c:v>
                </c:pt>
                <c:pt idx="18">
                  <c:v>1.5404962966793296</c:v>
                </c:pt>
                <c:pt idx="19">
                  <c:v>1.8141021247066405</c:v>
                </c:pt>
                <c:pt idx="20">
                  <c:v>1.5146442766080186</c:v>
                </c:pt>
                <c:pt idx="21">
                  <c:v>1.4895263623261012</c:v>
                </c:pt>
                <c:pt idx="22">
                  <c:v>1.2428675022539319</c:v>
                </c:pt>
                <c:pt idx="23">
                  <c:v>1.3166492939079171</c:v>
                </c:pt>
                <c:pt idx="24">
                  <c:v>1.4123221149283038</c:v>
                </c:pt>
                <c:pt idx="25">
                  <c:v>1.244621626408926</c:v>
                </c:pt>
                <c:pt idx="26">
                  <c:v>1.2959109372215629</c:v>
                </c:pt>
                <c:pt idx="27">
                  <c:v>1.4036919786292494</c:v>
                </c:pt>
                <c:pt idx="28">
                  <c:v>1.5284327292312929</c:v>
                </c:pt>
                <c:pt idx="29">
                  <c:v>1.4374859110413796</c:v>
                </c:pt>
                <c:pt idx="30">
                  <c:v>1.2205262326626556</c:v>
                </c:pt>
                <c:pt idx="31">
                  <c:v>1.8105356492199409</c:v>
                </c:pt>
                <c:pt idx="32">
                  <c:v>1.904086651422747</c:v>
                </c:pt>
                <c:pt idx="33">
                  <c:v>1.9984266298237676</c:v>
                </c:pt>
                <c:pt idx="34">
                  <c:v>2.0367482184544743</c:v>
                </c:pt>
                <c:pt idx="35">
                  <c:v>2.2418265025577546</c:v>
                </c:pt>
                <c:pt idx="36">
                  <c:v>2.2453208014804931</c:v>
                </c:pt>
                <c:pt idx="37">
                  <c:v>2.2059695051885457</c:v>
                </c:pt>
                <c:pt idx="38">
                  <c:v>2.3274734653794651</c:v>
                </c:pt>
                <c:pt idx="39">
                  <c:v>2.0538192638157744</c:v>
                </c:pt>
                <c:pt idx="40">
                  <c:v>1.9907510621537381</c:v>
                </c:pt>
                <c:pt idx="41">
                  <c:v>2.0404789716295033</c:v>
                </c:pt>
                <c:pt idx="42">
                  <c:v>2.010627254904807</c:v>
                </c:pt>
                <c:pt idx="43">
                  <c:v>1.9215943836847666</c:v>
                </c:pt>
                <c:pt idx="44">
                  <c:v>2.1741745695568655</c:v>
                </c:pt>
                <c:pt idx="45">
                  <c:v>2.2553466753152094</c:v>
                </c:pt>
                <c:pt idx="46">
                  <c:v>2.1335261238743555</c:v>
                </c:pt>
                <c:pt idx="47">
                  <c:v>2.5273807994277062</c:v>
                </c:pt>
                <c:pt idx="48">
                  <c:v>2.5452647621078306</c:v>
                </c:pt>
                <c:pt idx="49">
                  <c:v>2.4830751160325324</c:v>
                </c:pt>
                <c:pt idx="50">
                  <c:v>2.3000381593067818</c:v>
                </c:pt>
                <c:pt idx="51">
                  <c:v>2.3116931219874184</c:v>
                </c:pt>
                <c:pt idx="52">
                  <c:v>2.9115884561109162</c:v>
                </c:pt>
                <c:pt idx="53">
                  <c:v>2.9783656776488816</c:v>
                </c:pt>
                <c:pt idx="54">
                  <c:v>3.2096008181587647</c:v>
                </c:pt>
                <c:pt idx="55">
                  <c:v>3.1120264296108582</c:v>
                </c:pt>
                <c:pt idx="56">
                  <c:v>3.0276831688143346</c:v>
                </c:pt>
                <c:pt idx="57">
                  <c:v>3.0479792808507096</c:v>
                </c:pt>
                <c:pt idx="58">
                  <c:v>3.068275392887081</c:v>
                </c:pt>
                <c:pt idx="59">
                  <c:v>3.088571504923455</c:v>
                </c:pt>
                <c:pt idx="60">
                  <c:v>3.1873746981362467</c:v>
                </c:pt>
                <c:pt idx="61">
                  <c:v>3.6249856970427867</c:v>
                </c:pt>
                <c:pt idx="62">
                  <c:v>2.9769920557981866</c:v>
                </c:pt>
                <c:pt idx="63">
                  <c:v>2.7253063581332011</c:v>
                </c:pt>
                <c:pt idx="64">
                  <c:v>3.2484109318409269</c:v>
                </c:pt>
                <c:pt idx="65">
                  <c:v>3.1624450470889864</c:v>
                </c:pt>
                <c:pt idx="66">
                  <c:v>2.7407751954389106</c:v>
                </c:pt>
                <c:pt idx="67">
                  <c:v>2.9086783185788732</c:v>
                </c:pt>
                <c:pt idx="68">
                  <c:v>2.7781328178264983</c:v>
                </c:pt>
                <c:pt idx="69">
                  <c:v>2.444217260084705</c:v>
                </c:pt>
                <c:pt idx="70">
                  <c:v>3.2712905959506351</c:v>
                </c:pt>
                <c:pt idx="71">
                  <c:v>3.2599923575062784</c:v>
                </c:pt>
                <c:pt idx="72">
                  <c:v>3.4432707340830531</c:v>
                </c:pt>
                <c:pt idx="73">
                  <c:v>3.7263448500868321</c:v>
                </c:pt>
                <c:pt idx="74">
                  <c:v>3.7890638704133597</c:v>
                </c:pt>
                <c:pt idx="75">
                  <c:v>4.1906836823907945</c:v>
                </c:pt>
                <c:pt idx="76">
                  <c:v>3.8537232177444638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5-41E6-BA72-B50C1DDAD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87336"/>
        <c:axId val="731589896"/>
      </c:lineChart>
      <c:catAx>
        <c:axId val="7315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9896"/>
        <c:crosses val="autoZero"/>
        <c:auto val="1"/>
        <c:lblAlgn val="ctr"/>
        <c:lblOffset val="100"/>
        <c:noMultiLvlLbl val="0"/>
      </c:catAx>
      <c:valAx>
        <c:axId val="7315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47829781574002E-2"/>
          <c:y val="0.1038692180129159"/>
          <c:w val="0.88528212741735779"/>
          <c:h val="0.76583880822090056"/>
        </c:manualLayout>
      </c:layout>
      <c:lineChart>
        <c:grouping val="standard"/>
        <c:varyColors val="0"/>
        <c:ser>
          <c:idx val="0"/>
          <c:order val="0"/>
          <c:tx>
            <c:strRef>
              <c:f>'dados_com_formula (2)'!$CH$1</c:f>
              <c:strCache>
                <c:ptCount val="1"/>
                <c:pt idx="0">
                  <c:v>desp_pib_maduro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(2)'!$CH$2:$CH$80</c:f>
              <c:numCache>
                <c:formatCode>0.00</c:formatCode>
                <c:ptCount val="78"/>
                <c:pt idx="0">
                  <c:v>1.1572230664267209</c:v>
                </c:pt>
                <c:pt idx="1">
                  <c:v>1.046447330663713</c:v>
                </c:pt>
                <c:pt idx="2">
                  <c:v>1.1530046906565656</c:v>
                </c:pt>
                <c:pt idx="3">
                  <c:v>1.0249658342572061</c:v>
                </c:pt>
                <c:pt idx="4">
                  <c:v>1.050595944521834</c:v>
                </c:pt>
                <c:pt idx="5">
                  <c:v>1.2131797248582177</c:v>
                </c:pt>
                <c:pt idx="6">
                  <c:v>1.2768101659238575</c:v>
                </c:pt>
                <c:pt idx="7">
                  <c:v>1.3608698006914786</c:v>
                </c:pt>
                <c:pt idx="8">
                  <c:v>1.2278721537581916</c:v>
                </c:pt>
                <c:pt idx="9">
                  <c:v>1.0665182199400942</c:v>
                </c:pt>
                <c:pt idx="10">
                  <c:v>0.90487715436406679</c:v>
                </c:pt>
                <c:pt idx="11">
                  <c:v>0.91632799583007551</c:v>
                </c:pt>
                <c:pt idx="12">
                  <c:v>0.9967196678690381</c:v>
                </c:pt>
                <c:pt idx="13">
                  <c:v>1.0771113399080008</c:v>
                </c:pt>
                <c:pt idx="14">
                  <c:v>1.2378946839859259</c:v>
                </c:pt>
                <c:pt idx="15">
                  <c:v>1.3182863560248883</c:v>
                </c:pt>
                <c:pt idx="16">
                  <c:v>1.3986780280638509</c:v>
                </c:pt>
                <c:pt idx="17">
                  <c:v>1.55104471195185</c:v>
                </c:pt>
                <c:pt idx="18">
                  <c:v>1.59794686814526</c:v>
                </c:pt>
                <c:pt idx="19">
                  <c:v>1.6972865260672205</c:v>
                </c:pt>
                <c:pt idx="20">
                  <c:v>1.62822508668454</c:v>
                </c:pt>
                <c:pt idx="21">
                  <c:v>1.584238593463386</c:v>
                </c:pt>
                <c:pt idx="22">
                  <c:v>1.5381899902818299</c:v>
                </c:pt>
                <c:pt idx="23">
                  <c:v>1.66014397759104</c:v>
                </c:pt>
                <c:pt idx="24">
                  <c:v>1.9695207073954999</c:v>
                </c:pt>
                <c:pt idx="25">
                  <c:v>1.63697197792723</c:v>
                </c:pt>
                <c:pt idx="26">
                  <c:v>1.7215825215259799</c:v>
                </c:pt>
                <c:pt idx="27">
                  <c:v>1.8293893868076601</c:v>
                </c:pt>
                <c:pt idx="28">
                  <c:v>2.0149351869246699</c:v>
                </c:pt>
                <c:pt idx="29">
                  <c:v>1.8482707576369299</c:v>
                </c:pt>
                <c:pt idx="30">
                  <c:v>1.60121082186346</c:v>
                </c:pt>
                <c:pt idx="31">
                  <c:v>2.4355093525854499</c:v>
                </c:pt>
                <c:pt idx="32">
                  <c:v>2.5230932169647602</c:v>
                </c:pt>
                <c:pt idx="33">
                  <c:v>2.58760615102134</c:v>
                </c:pt>
                <c:pt idx="34">
                  <c:v>2.67387015828638</c:v>
                </c:pt>
                <c:pt idx="35">
                  <c:v>2.8880231175693498</c:v>
                </c:pt>
                <c:pt idx="36">
                  <c:v>2.87336760930335</c:v>
                </c:pt>
                <c:pt idx="37">
                  <c:v>2.8827688670310101</c:v>
                </c:pt>
                <c:pt idx="38">
                  <c:v>3.1096973888265902</c:v>
                </c:pt>
                <c:pt idx="39">
                  <c:v>2.7943671153631899</c:v>
                </c:pt>
                <c:pt idx="40">
                  <c:v>2.6512323819172101</c:v>
                </c:pt>
                <c:pt idx="41">
                  <c:v>2.6157731882219766</c:v>
                </c:pt>
                <c:pt idx="42">
                  <c:v>2.580313994526743</c:v>
                </c:pt>
                <c:pt idx="43">
                  <c:v>2.5448548008315095</c:v>
                </c:pt>
                <c:pt idx="44">
                  <c:v>2.509395607136276</c:v>
                </c:pt>
                <c:pt idx="45">
                  <c:v>2.4739364134410424</c:v>
                </c:pt>
                <c:pt idx="46">
                  <c:v>2.4384772197458102</c:v>
                </c:pt>
                <c:pt idx="47">
                  <c:v>2.5982907577298699</c:v>
                </c:pt>
                <c:pt idx="48">
                  <c:v>2.7012748661595301</c:v>
                </c:pt>
                <c:pt idx="49">
                  <c:v>2.6941208213450198</c:v>
                </c:pt>
                <c:pt idx="50">
                  <c:v>2.43269336365822</c:v>
                </c:pt>
                <c:pt idx="51">
                  <c:v>2.8773009376506402</c:v>
                </c:pt>
                <c:pt idx="52">
                  <c:v>3.5143298564283998</c:v>
                </c:pt>
                <c:pt idx="53">
                  <c:v>3.7070899573374501</c:v>
                </c:pt>
                <c:pt idx="54">
                  <c:v>3.9949019857933998</c:v>
                </c:pt>
                <c:pt idx="55">
                  <c:v>3.8734538223509798</c:v>
                </c:pt>
                <c:pt idx="56">
                  <c:v>3.7684740839540001</c:v>
                </c:pt>
                <c:pt idx="57">
                  <c:v>3.7967574542003275</c:v>
                </c:pt>
                <c:pt idx="58">
                  <c:v>3.8250408244466554</c:v>
                </c:pt>
                <c:pt idx="59">
                  <c:v>3.8533241946929828</c:v>
                </c:pt>
                <c:pt idx="60">
                  <c:v>3.8816075649393098</c:v>
                </c:pt>
                <c:pt idx="61">
                  <c:v>3.89966309865788</c:v>
                </c:pt>
                <c:pt idx="62">
                  <c:v>3.8096536497014499</c:v>
                </c:pt>
                <c:pt idx="63">
                  <c:v>3.7616461631114002</c:v>
                </c:pt>
                <c:pt idx="64">
                  <c:v>4.2405387676750701</c:v>
                </c:pt>
                <c:pt idx="65">
                  <c:v>4.3031800549524704</c:v>
                </c:pt>
                <c:pt idx="66">
                  <c:v>4</c:v>
                </c:pt>
                <c:pt idx="67">
                  <c:v>4</c:v>
                </c:pt>
                <c:pt idx="68">
                  <c:v>4.2</c:v>
                </c:pt>
                <c:pt idx="69">
                  <c:v>4</c:v>
                </c:pt>
                <c:pt idx="7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B-49FD-956F-1C5775F6DCA1}"/>
            </c:ext>
          </c:extLst>
        </c:ser>
        <c:ser>
          <c:idx val="1"/>
          <c:order val="1"/>
          <c:tx>
            <c:strRef>
              <c:f>'dados_com_formula (2)'!$W$1</c:f>
              <c:strCache>
                <c:ptCount val="1"/>
                <c:pt idx="0">
                  <c:v>desp_pib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'dados_com_formula (2)'!$A$2:$A$79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(2)'!$W$2:$W$79</c:f>
              <c:numCache>
                <c:formatCode>0.00</c:formatCode>
                <c:ptCount val="77"/>
                <c:pt idx="0">
                  <c:v>1.3086741946328633</c:v>
                </c:pt>
                <c:pt idx="1">
                  <c:v>1.1550622816733407</c:v>
                </c:pt>
                <c:pt idx="2">
                  <c:v>1.2948695580808081</c:v>
                </c:pt>
                <c:pt idx="3">
                  <c:v>1.2063044401330376</c:v>
                </c:pt>
                <c:pt idx="4">
                  <c:v>1.2712706244321967</c:v>
                </c:pt>
                <c:pt idx="5">
                  <c:v>1.2282510663147848</c:v>
                </c:pt>
                <c:pt idx="6">
                  <c:v>1.3354595757933738</c:v>
                </c:pt>
                <c:pt idx="7">
                  <c:v>1.3680262192393735</c:v>
                </c:pt>
                <c:pt idx="8">
                  <c:v>1.2701262206975414</c:v>
                </c:pt>
                <c:pt idx="9">
                  <c:v>1.1210353911386004</c:v>
                </c:pt>
                <c:pt idx="10">
                  <c:v>0.96211211239893013</c:v>
                </c:pt>
                <c:pt idx="11">
                  <c:v>0.93853884038192714</c:v>
                </c:pt>
                <c:pt idx="12">
                  <c:v>1.0314120211788211</c:v>
                </c:pt>
                <c:pt idx="13">
                  <c:v>1.0424637502226251</c:v>
                </c:pt>
                <c:pt idx="14">
                  <c:v>1.5476997174020648</c:v>
                </c:pt>
                <c:pt idx="15">
                  <c:v>1.6707681266615955</c:v>
                </c:pt>
                <c:pt idx="16">
                  <c:v>1.5316088693490522</c:v>
                </c:pt>
                <c:pt idx="17">
                  <c:v>1.8502425501640463</c:v>
                </c:pt>
                <c:pt idx="18">
                  <c:v>1.9818599716584828</c:v>
                </c:pt>
                <c:pt idx="19">
                  <c:v>2.4077379483143417</c:v>
                </c:pt>
                <c:pt idx="20">
                  <c:v>2.0470446852051616</c:v>
                </c:pt>
                <c:pt idx="21">
                  <c:v>1.9338181437958248</c:v>
                </c:pt>
                <c:pt idx="22">
                  <c:v>1.7079532510650104</c:v>
                </c:pt>
                <c:pt idx="23">
                  <c:v>1.8071428571428572</c:v>
                </c:pt>
                <c:pt idx="24">
                  <c:v>1.8904614147909968</c:v>
                </c:pt>
                <c:pt idx="25">
                  <c:v>1.7187137868598035</c:v>
                </c:pt>
                <c:pt idx="26">
                  <c:v>1.697881968449495</c:v>
                </c:pt>
                <c:pt idx="27">
                  <c:v>1.8293893868076601</c:v>
                </c:pt>
                <c:pt idx="28">
                  <c:v>2.0149351869246663</c:v>
                </c:pt>
                <c:pt idx="29">
                  <c:v>1.8482707576369264</c:v>
                </c:pt>
                <c:pt idx="30">
                  <c:v>1.6145236836167545</c:v>
                </c:pt>
                <c:pt idx="31">
                  <c:v>2.4565031339904224</c:v>
                </c:pt>
                <c:pt idx="32">
                  <c:v>2.5526136242448105</c:v>
                </c:pt>
                <c:pt idx="33">
                  <c:v>2.6314769901802615</c:v>
                </c:pt>
                <c:pt idx="34">
                  <c:v>2.7397945451471366</c:v>
                </c:pt>
                <c:pt idx="35">
                  <c:v>2.9607094660773923</c:v>
                </c:pt>
                <c:pt idx="36">
                  <c:v>2.958916543812943</c:v>
                </c:pt>
                <c:pt idx="37">
                  <c:v>2.8827688670310079</c:v>
                </c:pt>
                <c:pt idx="38">
                  <c:v>3.0743246846841741</c:v>
                </c:pt>
                <c:pt idx="39">
                  <c:v>2.6929663203189893</c:v>
                </c:pt>
                <c:pt idx="40">
                  <c:v>2.6000350271742416</c:v>
                </c:pt>
                <c:pt idx="41">
                  <c:v>2.6802629844665411</c:v>
                </c:pt>
                <c:pt idx="42">
                  <c:v>2.7162274073835837</c:v>
                </c:pt>
                <c:pt idx="43">
                  <c:v>2.7669760875980587</c:v>
                </c:pt>
                <c:pt idx="44">
                  <c:v>3.0120740106980546</c:v>
                </c:pt>
                <c:pt idx="45">
                  <c:v>3.0418217732727952</c:v>
                </c:pt>
                <c:pt idx="46">
                  <c:v>2.7188843750854468</c:v>
                </c:pt>
                <c:pt idx="47">
                  <c:v>3.2185803647167437</c:v>
                </c:pt>
                <c:pt idx="48">
                  <c:v>3.2643802850237269</c:v>
                </c:pt>
                <c:pt idx="49">
                  <c:v>3.1439703811629705</c:v>
                </c:pt>
                <c:pt idx="50">
                  <c:v>2.9065759383860339</c:v>
                </c:pt>
                <c:pt idx="51">
                  <c:v>2.877300937650642</c:v>
                </c:pt>
                <c:pt idx="52">
                  <c:v>3.5143298564284038</c:v>
                </c:pt>
                <c:pt idx="53">
                  <c:v>3.7070899573374514</c:v>
                </c:pt>
                <c:pt idx="54">
                  <c:v>3.9949019857934003</c:v>
                </c:pt>
                <c:pt idx="55">
                  <c:v>3.8734538242752263</c:v>
                </c:pt>
                <c:pt idx="56">
                  <c:v>3.7684740840726385</c:v>
                </c:pt>
                <c:pt idx="57">
                  <c:v>3.7937360972860166</c:v>
                </c:pt>
                <c:pt idx="58">
                  <c:v>3.8189981104993929</c:v>
                </c:pt>
                <c:pt idx="59">
                  <c:v>3.8442601237127705</c:v>
                </c:pt>
                <c:pt idx="60">
                  <c:v>4.0628524097905538</c:v>
                </c:pt>
                <c:pt idx="61">
                  <c:v>4.6472055227317037</c:v>
                </c:pt>
                <c:pt idx="62">
                  <c:v>3.6350452386364038</c:v>
                </c:pt>
                <c:pt idx="63">
                  <c:v>3.5825634229269419</c:v>
                </c:pt>
                <c:pt idx="64">
                  <c:v>4.0906064690806385</c:v>
                </c:pt>
                <c:pt idx="65">
                  <c:v>4.0318146335021892</c:v>
                </c:pt>
                <c:pt idx="66">
                  <c:v>3.5439291284173904</c:v>
                </c:pt>
                <c:pt idx="67">
                  <c:v>3.6921874410184499</c:v>
                </c:pt>
                <c:pt idx="68">
                  <c:v>3.6751505320999414</c:v>
                </c:pt>
                <c:pt idx="69">
                  <c:v>3.1372055972253476</c:v>
                </c:pt>
                <c:pt idx="70">
                  <c:v>4.1217899256642792</c:v>
                </c:pt>
                <c:pt idx="71">
                  <c:v>4.0685597809174849</c:v>
                </c:pt>
                <c:pt idx="72">
                  <c:v>4.2091776587731644</c:v>
                </c:pt>
                <c:pt idx="73">
                  <c:v>4.5229283960264137</c:v>
                </c:pt>
                <c:pt idx="74">
                  <c:v>4.6977719460612137</c:v>
                </c:pt>
                <c:pt idx="75">
                  <c:v>5.440553313376121</c:v>
                </c:pt>
                <c:pt idx="76">
                  <c:v>4.9608702374977698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EB-49FD-956F-1C5775F6D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87336"/>
        <c:axId val="731589896"/>
      </c:lineChart>
      <c:catAx>
        <c:axId val="7315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9896"/>
        <c:crosses val="autoZero"/>
        <c:auto val="1"/>
        <c:lblAlgn val="ctr"/>
        <c:lblOffset val="100"/>
        <c:noMultiLvlLbl val="0"/>
      </c:catAx>
      <c:valAx>
        <c:axId val="7315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'dados_com_formula (3)'!$BY$1</c:f>
              <c:strCache>
                <c:ptCount val="1"/>
                <c:pt idx="0">
                  <c:v>desp_pib_sup_final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'dados_com_formula (3)'!$A$2:$A$79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(3)'!$BY$2:$BY$79</c:f>
              <c:numCache>
                <c:formatCode>0.00</c:formatCode>
                <c:ptCount val="77"/>
                <c:pt idx="0">
                  <c:v>0.30436159949241504</c:v>
                </c:pt>
                <c:pt idx="1">
                  <c:v>0.1580532256911415</c:v>
                </c:pt>
                <c:pt idx="2">
                  <c:v>0.25858875576223805</c:v>
                </c:pt>
                <c:pt idx="3">
                  <c:v>0.30537418327832905</c:v>
                </c:pt>
                <c:pt idx="4">
                  <c:v>0.3415397008682346</c:v>
                </c:pt>
                <c:pt idx="5">
                  <c:v>0.30711051018002256</c:v>
                </c:pt>
                <c:pt idx="6">
                  <c:v>0.30286833861948176</c:v>
                </c:pt>
                <c:pt idx="7">
                  <c:v>0.28831831874447833</c:v>
                </c:pt>
                <c:pt idx="8">
                  <c:v>0.25761362624250783</c:v>
                </c:pt>
                <c:pt idx="9">
                  <c:v>0.22848678052946353</c:v>
                </c:pt>
                <c:pt idx="10">
                  <c:v>0.18619923355279577</c:v>
                </c:pt>
                <c:pt idx="11">
                  <c:v>0.18701385392490927</c:v>
                </c:pt>
                <c:pt idx="12">
                  <c:v>0.22834635156006264</c:v>
                </c:pt>
                <c:pt idx="13">
                  <c:v>0.2441444595903498</c:v>
                </c:pt>
                <c:pt idx="14">
                  <c:v>0.17305063532720769</c:v>
                </c:pt>
                <c:pt idx="15">
                  <c:v>0.25185069323187531</c:v>
                </c:pt>
                <c:pt idx="16">
                  <c:v>0.3413197434426129</c:v>
                </c:pt>
                <c:pt idx="17">
                  <c:v>0.27987544771043765</c:v>
                </c:pt>
                <c:pt idx="18">
                  <c:v>0.33105561612463014</c:v>
                </c:pt>
                <c:pt idx="19">
                  <c:v>0.42056408245582544</c:v>
                </c:pt>
                <c:pt idx="20">
                  <c:v>0.40432960269284096</c:v>
                </c:pt>
                <c:pt idx="21">
                  <c:v>0.3192697921983344</c:v>
                </c:pt>
                <c:pt idx="22">
                  <c:v>0.40439852962651851</c:v>
                </c:pt>
                <c:pt idx="23">
                  <c:v>0.4772977815758872</c:v>
                </c:pt>
                <c:pt idx="24">
                  <c:v>0.46062099437688181</c:v>
                </c:pt>
                <c:pt idx="25">
                  <c:v>0.46150073751341919</c:v>
                </c:pt>
                <c:pt idx="26">
                  <c:v>0.40564520864044562</c:v>
                </c:pt>
                <c:pt idx="27">
                  <c:v>0.42513918421915026</c:v>
                </c:pt>
                <c:pt idx="28">
                  <c:v>0.48587875919040091</c:v>
                </c:pt>
                <c:pt idx="29">
                  <c:v>0.4092652960875568</c:v>
                </c:pt>
                <c:pt idx="30">
                  <c:v>0.45207677048324496</c:v>
                </c:pt>
                <c:pt idx="31">
                  <c:v>0.63057427371618069</c:v>
                </c:pt>
                <c:pt idx="32">
                  <c:v>0.62384545192420282</c:v>
                </c:pt>
                <c:pt idx="33">
                  <c:v>0.59873191939472625</c:v>
                </c:pt>
                <c:pt idx="34">
                  <c:v>0.66773574453855489</c:v>
                </c:pt>
                <c:pt idx="35">
                  <c:v>0.68752386689189215</c:v>
                </c:pt>
                <c:pt idx="36">
                  <c:v>0.65739728600045499</c:v>
                </c:pt>
                <c:pt idx="37">
                  <c:v>0.65098327934715405</c:v>
                </c:pt>
                <c:pt idx="38">
                  <c:v>0.7121946508638598</c:v>
                </c:pt>
                <c:pt idx="39">
                  <c:v>0.61620337023101435</c:v>
                </c:pt>
                <c:pt idx="40">
                  <c:v>0.59955761868909885</c:v>
                </c:pt>
                <c:pt idx="41">
                  <c:v>0.6179059746747646</c:v>
                </c:pt>
                <c:pt idx="42">
                  <c:v>0.70498034190887204</c:v>
                </c:pt>
                <c:pt idx="43">
                  <c:v>0.86597494231770833</c:v>
                </c:pt>
                <c:pt idx="44">
                  <c:v>0.84348605438966839</c:v>
                </c:pt>
                <c:pt idx="45">
                  <c:v>0.78538750105796062</c:v>
                </c:pt>
                <c:pt idx="46">
                  <c:v>0.55172958251275672</c:v>
                </c:pt>
                <c:pt idx="47">
                  <c:v>0.66323375824165298</c:v>
                </c:pt>
                <c:pt idx="48">
                  <c:v>0.69364770798850484</c:v>
                </c:pt>
                <c:pt idx="49">
                  <c:v>0.63658024090547338</c:v>
                </c:pt>
                <c:pt idx="50">
                  <c:v>0.58600683269111375</c:v>
                </c:pt>
                <c:pt idx="51">
                  <c:v>0.60042873727026835</c:v>
                </c:pt>
                <c:pt idx="52">
                  <c:v>0.73336251013404286</c:v>
                </c:pt>
                <c:pt idx="53">
                  <c:v>0.77358725773358017</c:v>
                </c:pt>
                <c:pt idx="54">
                  <c:v>0.83364722940901503</c:v>
                </c:pt>
                <c:pt idx="55">
                  <c:v>0.80830369814679892</c:v>
                </c:pt>
                <c:pt idx="56">
                  <c:v>0.78639676028569772</c:v>
                </c:pt>
                <c:pt idx="57">
                  <c:v>0.79166838081594315</c:v>
                </c:pt>
                <c:pt idx="58">
                  <c:v>0.79694000134618814</c:v>
                </c:pt>
                <c:pt idx="59">
                  <c:v>0.80221162187643347</c:v>
                </c:pt>
                <c:pt idx="60">
                  <c:v>0.83642320456758756</c:v>
                </c:pt>
                <c:pt idx="61">
                  <c:v>0.78551896296525514</c:v>
                </c:pt>
                <c:pt idx="62">
                  <c:v>0.63648152864193697</c:v>
                </c:pt>
                <c:pt idx="63">
                  <c:v>0.82819339904127531</c:v>
                </c:pt>
                <c:pt idx="64">
                  <c:v>0.81463123605505505</c:v>
                </c:pt>
                <c:pt idx="65">
                  <c:v>0.83977216681618139</c:v>
                </c:pt>
                <c:pt idx="66">
                  <c:v>0.98363942134145355</c:v>
                </c:pt>
                <c:pt idx="67">
                  <c:v>0.93370973163113635</c:v>
                </c:pt>
                <c:pt idx="68">
                  <c:v>0.92879774639307544</c:v>
                </c:pt>
                <c:pt idx="69">
                  <c:v>1.0389051910559197</c:v>
                </c:pt>
                <c:pt idx="70">
                  <c:v>0.85049932971364395</c:v>
                </c:pt>
                <c:pt idx="71">
                  <c:v>0.80856742341120569</c:v>
                </c:pt>
                <c:pt idx="72">
                  <c:v>0.76590692469011079</c:v>
                </c:pt>
                <c:pt idx="73">
                  <c:v>0.7965835459395807</c:v>
                </c:pt>
                <c:pt idx="74">
                  <c:v>0.9087080756478545</c:v>
                </c:pt>
                <c:pt idx="75">
                  <c:v>1.2498696309853268</c:v>
                </c:pt>
                <c:pt idx="76">
                  <c:v>1.107147019753306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1-4D2F-A8B2-7A31CD0029FF}"/>
            </c:ext>
          </c:extLst>
        </c:ser>
        <c:ser>
          <c:idx val="0"/>
          <c:order val="1"/>
          <c:tx>
            <c:strRef>
              <c:f>'dados_com_formula (3)'!$CL$1</c:f>
              <c:strCache>
                <c:ptCount val="1"/>
                <c:pt idx="0">
                  <c:v>desp_pib_sup_maduro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'dados_com_formula (3)'!$A$2:$A$79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(3)'!$CL$2:$CL$73</c:f>
              <c:numCache>
                <c:formatCode>0.00</c:formatCode>
                <c:ptCount val="71"/>
                <c:pt idx="0">
                  <c:v>0.14837870696821015</c:v>
                </c:pt>
                <c:pt idx="1">
                  <c:v>8.6733360711546914E-2</c:v>
                </c:pt>
                <c:pt idx="2">
                  <c:v>0.12511078234461862</c:v>
                </c:pt>
                <c:pt idx="3">
                  <c:v>0.17948559390776081</c:v>
                </c:pt>
                <c:pt idx="4">
                  <c:v>0.17991850644884258</c:v>
                </c:pt>
                <c:pt idx="5">
                  <c:v>0.21020081685118089</c:v>
                </c:pt>
                <c:pt idx="6">
                  <c:v>0.22416247620108845</c:v>
                </c:pt>
                <c:pt idx="7">
                  <c:v>0.24253609453940561</c:v>
                </c:pt>
                <c:pt idx="8">
                  <c:v>0.22264414113166939</c:v>
                </c:pt>
                <c:pt idx="9">
                  <c:v>0.1973047460983135</c:v>
                </c:pt>
                <c:pt idx="10">
                  <c:v>0.17139779642001793</c:v>
                </c:pt>
                <c:pt idx="11">
                  <c:v>0.17852416056201212</c:v>
                </c:pt>
                <c:pt idx="12">
                  <c:v>0.1894439882757121</c:v>
                </c:pt>
                <c:pt idx="13">
                  <c:v>0.20036381598941208</c:v>
                </c:pt>
                <c:pt idx="14">
                  <c:v>0.22220347141681204</c:v>
                </c:pt>
                <c:pt idx="15">
                  <c:v>0.23312329913051202</c:v>
                </c:pt>
                <c:pt idx="16">
                  <c:v>0.24404312684421206</c:v>
                </c:pt>
                <c:pt idx="17">
                  <c:v>0.27062826024648901</c:v>
                </c:pt>
                <c:pt idx="18">
                  <c:v>0.352382969323419</c:v>
                </c:pt>
                <c:pt idx="19">
                  <c:v>0.39061299855681542</c:v>
                </c:pt>
                <c:pt idx="20">
                  <c:v>0.39067682318817831</c:v>
                </c:pt>
                <c:pt idx="21">
                  <c:v>0.39609743710500306</c:v>
                </c:pt>
                <c:pt idx="22">
                  <c:v>0.40010266362336599</c:v>
                </c:pt>
                <c:pt idx="23">
                  <c:v>0.48276464479798598</c:v>
                </c:pt>
                <c:pt idx="24">
                  <c:v>0.50670650715152299</c:v>
                </c:pt>
                <c:pt idx="25">
                  <c:v>0.48226703086429901</c:v>
                </c:pt>
                <c:pt idx="26">
                  <c:v>0.47443790438785699</c:v>
                </c:pt>
                <c:pt idx="27">
                  <c:v>0.4979325958074336</c:v>
                </c:pt>
                <c:pt idx="28">
                  <c:v>0.54256399351349294</c:v>
                </c:pt>
                <c:pt idx="29">
                  <c:v>0.49301568110120347</c:v>
                </c:pt>
                <c:pt idx="30">
                  <c:v>0.42357172488307199</c:v>
                </c:pt>
                <c:pt idx="31">
                  <c:v>0.63951450134003995</c:v>
                </c:pt>
                <c:pt idx="32">
                  <c:v>0.56638080429898396</c:v>
                </c:pt>
                <c:pt idx="33">
                  <c:v>0.60865994845890603</c:v>
                </c:pt>
                <c:pt idx="34">
                  <c:v>0.68966925237454602</c:v>
                </c:pt>
                <c:pt idx="35">
                  <c:v>0.69153747281945899</c:v>
                </c:pt>
                <c:pt idx="36">
                  <c:v>0.666552469140403</c:v>
                </c:pt>
                <c:pt idx="37">
                  <c:v>0.68255501220900217</c:v>
                </c:pt>
                <c:pt idx="38">
                  <c:v>0.76265012972221813</c:v>
                </c:pt>
                <c:pt idx="39">
                  <c:v>0.67631428308128494</c:v>
                </c:pt>
                <c:pt idx="40">
                  <c:v>0.63612527298137267</c:v>
                </c:pt>
                <c:pt idx="41">
                  <c:v>0.64066987803159325</c:v>
                </c:pt>
                <c:pt idx="42">
                  <c:v>0.64432080451032514</c:v>
                </c:pt>
                <c:pt idx="43">
                  <c:v>0.64713309884254833</c:v>
                </c:pt>
                <c:pt idx="44">
                  <c:v>0.64915737760245829</c:v>
                </c:pt>
                <c:pt idx="45">
                  <c:v>0.65044026433936453</c:v>
                </c:pt>
                <c:pt idx="46">
                  <c:v>0.65102477571302353</c:v>
                </c:pt>
                <c:pt idx="47">
                  <c:v>0.66987617076861039</c:v>
                </c:pt>
                <c:pt idx="48">
                  <c:v>0.72031222690283681</c:v>
                </c:pt>
                <c:pt idx="49">
                  <c:v>0.68740399778480288</c:v>
                </c:pt>
                <c:pt idx="50">
                  <c:v>0.60884571349237893</c:v>
                </c:pt>
                <c:pt idx="51">
                  <c:v>0.67374653760392778</c:v>
                </c:pt>
                <c:pt idx="52">
                  <c:v>0.70872857942759104</c:v>
                </c:pt>
                <c:pt idx="53">
                  <c:v>0.84453130520472575</c:v>
                </c:pt>
                <c:pt idx="54">
                  <c:v>0.99273414664692694</c:v>
                </c:pt>
                <c:pt idx="55">
                  <c:v>0.9339477420125355</c:v>
                </c:pt>
                <c:pt idx="56">
                  <c:v>0.91774980719622468</c:v>
                </c:pt>
                <c:pt idx="57">
                  <c:v>0.91570773483267953</c:v>
                </c:pt>
                <c:pt idx="58">
                  <c:v>0.91366566246913439</c:v>
                </c:pt>
                <c:pt idx="59">
                  <c:v>0.91162359010558924</c:v>
                </c:pt>
                <c:pt idx="60">
                  <c:v>0.90958151774204399</c:v>
                </c:pt>
                <c:pt idx="61">
                  <c:v>0.88427282476898905</c:v>
                </c:pt>
                <c:pt idx="62">
                  <c:v>0.75694852741137897</c:v>
                </c:pt>
                <c:pt idx="63">
                  <c:v>0.98482992512572698</c:v>
                </c:pt>
                <c:pt idx="64">
                  <c:v>0.94693137506865899</c:v>
                </c:pt>
                <c:pt idx="65">
                  <c:v>1.01155869514937</c:v>
                </c:pt>
                <c:pt idx="66">
                  <c:v>0.9</c:v>
                </c:pt>
                <c:pt idx="67">
                  <c:v>0.8</c:v>
                </c:pt>
                <c:pt idx="68">
                  <c:v>0.9</c:v>
                </c:pt>
                <c:pt idx="69">
                  <c:v>0.7</c:v>
                </c:pt>
                <c:pt idx="7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1-4D2F-A8B2-7A31CD00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930296"/>
        <c:axId val="438271216"/>
      </c:lineChart>
      <c:catAx>
        <c:axId val="83093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8271216"/>
        <c:crosses val="autoZero"/>
        <c:auto val="1"/>
        <c:lblAlgn val="ctr"/>
        <c:lblOffset val="100"/>
        <c:noMultiLvlLbl val="0"/>
      </c:catAx>
      <c:valAx>
        <c:axId val="43827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093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47829781574002E-2"/>
          <c:y val="8.9934664013081103E-2"/>
          <c:w val="0.88528212741735779"/>
          <c:h val="0.77977342997397181"/>
        </c:manualLayout>
      </c:layout>
      <c:lineChart>
        <c:grouping val="standard"/>
        <c:varyColors val="0"/>
        <c:ser>
          <c:idx val="1"/>
          <c:order val="0"/>
          <c:tx>
            <c:strRef>
              <c:f>'dados_com_formula (3)'!$BR$1</c:f>
              <c:strCache>
                <c:ptCount val="1"/>
                <c:pt idx="0">
                  <c:v>dblratio_sup_pri_pub</c:v>
                </c:pt>
              </c:strCache>
            </c:strRef>
          </c:tx>
          <c:spPr>
            <a:ln w="19050" cap="rnd" cmpd="sng" algn="ctr">
              <a:solidFill>
                <a:schemeClr val="accent6">
                  <a:tint val="77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>
                  <a:tint val="77000"/>
                </a:schemeClr>
              </a:solidFill>
              <a:ln w="6350" cap="flat" cmpd="sng" algn="ctr">
                <a:solidFill>
                  <a:schemeClr val="accent6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'dados_com_formula (3)'!$A$2:$A$79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(3)'!$BR$2:$BR$79</c:f>
              <c:numCache>
                <c:formatCode>0.0</c:formatCode>
                <c:ptCount val="77"/>
                <c:pt idx="0">
                  <c:v>65.981520835595063</c:v>
                </c:pt>
                <c:pt idx="1">
                  <c:v>33.374610393402378</c:v>
                </c:pt>
                <c:pt idx="2">
                  <c:v>53.967556742914233</c:v>
                </c:pt>
                <c:pt idx="3">
                  <c:v>79.810990324283324</c:v>
                </c:pt>
                <c:pt idx="4">
                  <c:v>95.331327899491811</c:v>
                </c:pt>
                <c:pt idx="5">
                  <c:v>105.53306897396136</c:v>
                </c:pt>
                <c:pt idx="6">
                  <c:v>116.58082171508799</c:v>
                </c:pt>
                <c:pt idx="7">
                  <c:v>114.19914946237901</c:v>
                </c:pt>
                <c:pt idx="8">
                  <c:v>128.87446791649205</c:v>
                </c:pt>
                <c:pt idx="9">
                  <c:v>107.11103319300274</c:v>
                </c:pt>
                <c:pt idx="10">
                  <c:v>87.627425247702575</c:v>
                </c:pt>
                <c:pt idx="11">
                  <c:v>82.234117709965389</c:v>
                </c:pt>
                <c:pt idx="12">
                  <c:v>98.341578261433781</c:v>
                </c:pt>
                <c:pt idx="13">
                  <c:v>103.09275913928008</c:v>
                </c:pt>
                <c:pt idx="14">
                  <c:v>55.248657177544828</c:v>
                </c:pt>
                <c:pt idx="15">
                  <c:v>86.487933000611235</c:v>
                </c:pt>
                <c:pt idx="16">
                  <c:v>99.765786448044608</c:v>
                </c:pt>
                <c:pt idx="17">
                  <c:v>82.154083138960218</c:v>
                </c:pt>
                <c:pt idx="18">
                  <c:v>89.549455671038913</c:v>
                </c:pt>
                <c:pt idx="19">
                  <c:v>97.630139703634782</c:v>
                </c:pt>
                <c:pt idx="20">
                  <c:v>100.59045580636347</c:v>
                </c:pt>
                <c:pt idx="21">
                  <c:v>87.814808603509107</c:v>
                </c:pt>
                <c:pt idx="22">
                  <c:v>126.47849200539571</c:v>
                </c:pt>
                <c:pt idx="23">
                  <c:v>107.71035188094267</c:v>
                </c:pt>
                <c:pt idx="24">
                  <c:v>102.02888912488521</c:v>
                </c:pt>
                <c:pt idx="25">
                  <c:v>104.5467327820802</c:v>
                </c:pt>
                <c:pt idx="26">
                  <c:v>86.551835669919967</c:v>
                </c:pt>
                <c:pt idx="27">
                  <c:v>82.813183657181497</c:v>
                </c:pt>
                <c:pt idx="28">
                  <c:v>87.090360117782581</c:v>
                </c:pt>
                <c:pt idx="29">
                  <c:v>71.534003873303689</c:v>
                </c:pt>
                <c:pt idx="30">
                  <c:v>76.98364214416091</c:v>
                </c:pt>
                <c:pt idx="31">
                  <c:v>74.741727515739896</c:v>
                </c:pt>
                <c:pt idx="32">
                  <c:v>89.67397390854515</c:v>
                </c:pt>
                <c:pt idx="33">
                  <c:v>56.625950378636325</c:v>
                </c:pt>
                <c:pt idx="34">
                  <c:v>58.026259367719419</c:v>
                </c:pt>
                <c:pt idx="35">
                  <c:v>53.488037266680934</c:v>
                </c:pt>
                <c:pt idx="36">
                  <c:v>36.271604131467768</c:v>
                </c:pt>
                <c:pt idx="37">
                  <c:v>29.749065739889303</c:v>
                </c:pt>
                <c:pt idx="38">
                  <c:v>27.319330191600297</c:v>
                </c:pt>
                <c:pt idx="39">
                  <c:v>24.265113179862418</c:v>
                </c:pt>
                <c:pt idx="40">
                  <c:v>21.761840889108406</c:v>
                </c:pt>
                <c:pt idx="41">
                  <c:v>19.493082616087435</c:v>
                </c:pt>
                <c:pt idx="42">
                  <c:v>22.496875560100712</c:v>
                </c:pt>
                <c:pt idx="43">
                  <c:v>31.06699717647334</c:v>
                </c:pt>
                <c:pt idx="44">
                  <c:v>26.654835628134474</c:v>
                </c:pt>
                <c:pt idx="45">
                  <c:v>22.201710182271754</c:v>
                </c:pt>
                <c:pt idx="46">
                  <c:v>15.933013631535337</c:v>
                </c:pt>
                <c:pt idx="47">
                  <c:v>14.373598705733048</c:v>
                </c:pt>
                <c:pt idx="48">
                  <c:v>18.533026286206081</c:v>
                </c:pt>
                <c:pt idx="49">
                  <c:v>13.847905292568711</c:v>
                </c:pt>
                <c:pt idx="50">
                  <c:v>14.038578877783578</c:v>
                </c:pt>
                <c:pt idx="51">
                  <c:v>13.642104769775651</c:v>
                </c:pt>
                <c:pt idx="52">
                  <c:v>11.16321099167199</c:v>
                </c:pt>
                <c:pt idx="53">
                  <c:v>14.075746324401317</c:v>
                </c:pt>
                <c:pt idx="54">
                  <c:v>14.736907309305249</c:v>
                </c:pt>
                <c:pt idx="55">
                  <c:v>15.30899514719315</c:v>
                </c:pt>
                <c:pt idx="56">
                  <c:v>15.446273279167549</c:v>
                </c:pt>
                <c:pt idx="57">
                  <c:v>15.609479300222006</c:v>
                </c:pt>
                <c:pt idx="58">
                  <c:v>14.839059183734138</c:v>
                </c:pt>
                <c:pt idx="59">
                  <c:v>15.335920786516212</c:v>
                </c:pt>
                <c:pt idx="60">
                  <c:v>16.127659813997475</c:v>
                </c:pt>
                <c:pt idx="61">
                  <c:v>16.347027388010233</c:v>
                </c:pt>
                <c:pt idx="62">
                  <c:v>12.736485730344025</c:v>
                </c:pt>
                <c:pt idx="63">
                  <c:v>18.707223632839526</c:v>
                </c:pt>
                <c:pt idx="64">
                  <c:v>15.259209572428563</c:v>
                </c:pt>
                <c:pt idx="65">
                  <c:v>15.846726325052291</c:v>
                </c:pt>
                <c:pt idx="66">
                  <c:v>16.808470827020656</c:v>
                </c:pt>
                <c:pt idx="67">
                  <c:v>13.046189674300644</c:v>
                </c:pt>
                <c:pt idx="68">
                  <c:v>13.918186724270626</c:v>
                </c:pt>
                <c:pt idx="69">
                  <c:v>11.684257188751094</c:v>
                </c:pt>
                <c:pt idx="70">
                  <c:v>10.264505645447338</c:v>
                </c:pt>
                <c:pt idx="71">
                  <c:v>9.3776679742266378</c:v>
                </c:pt>
                <c:pt idx="72">
                  <c:v>8.0699335283404352</c:v>
                </c:pt>
                <c:pt idx="73">
                  <c:v>7.2307487366684216</c:v>
                </c:pt>
                <c:pt idx="74">
                  <c:v>8.0977629975752645</c:v>
                </c:pt>
                <c:pt idx="75">
                  <c:v>9.5406853761236246</c:v>
                </c:pt>
                <c:pt idx="76">
                  <c:v>8.3579482049458385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72-4103-B119-36F2DE3405F5}"/>
            </c:ext>
          </c:extLst>
        </c:ser>
        <c:ser>
          <c:idx val="0"/>
          <c:order val="1"/>
          <c:tx>
            <c:strRef>
              <c:f>'dados_com_formula (3)'!$BL$1</c:f>
              <c:strCache>
                <c:ptCount val="1"/>
                <c:pt idx="0">
                  <c:v>dbl_ratio_sup_pri</c:v>
                </c:pt>
              </c:strCache>
            </c:strRef>
          </c:tx>
          <c:spPr>
            <a:ln w="19050" cap="rnd" cmpd="sng" algn="ctr">
              <a:solidFill>
                <a:schemeClr val="accent6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shade val="76000"/>
                </a:schemeClr>
              </a:solidFill>
              <a:ln w="6350" cap="flat" cmpd="sng" algn="ctr">
                <a:solidFill>
                  <a:schemeClr val="accent6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'dados_com_formula (3)'!$A$2:$A$79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(3)'!$BL$2:$BL$79</c:f>
              <c:numCache>
                <c:formatCode>0.0</c:formatCode>
                <c:ptCount val="77"/>
                <c:pt idx="0">
                  <c:v>31.040611810738422</c:v>
                </c:pt>
                <c:pt idx="1">
                  <c:v>15.531053139406533</c:v>
                </c:pt>
                <c:pt idx="2">
                  <c:v>25.041833742270668</c:v>
                </c:pt>
                <c:pt idx="3">
                  <c:v>36.858247638779929</c:v>
                </c:pt>
                <c:pt idx="4">
                  <c:v>44.456524734034211</c:v>
                </c:pt>
                <c:pt idx="5">
                  <c:v>49.214212244117491</c:v>
                </c:pt>
                <c:pt idx="6">
                  <c:v>54.974986460337021</c:v>
                </c:pt>
                <c:pt idx="7">
                  <c:v>54.115910520394699</c:v>
                </c:pt>
                <c:pt idx="8">
                  <c:v>60.261170134400942</c:v>
                </c:pt>
                <c:pt idx="9">
                  <c:v>49.786378204286713</c:v>
                </c:pt>
                <c:pt idx="10">
                  <c:v>40.633947908900268</c:v>
                </c:pt>
                <c:pt idx="11">
                  <c:v>37.905111605103308</c:v>
                </c:pt>
                <c:pt idx="12">
                  <c:v>45.12554984772688</c:v>
                </c:pt>
                <c:pt idx="13">
                  <c:v>47.00934306197253</c:v>
                </c:pt>
                <c:pt idx="14">
                  <c:v>24.591421927201679</c:v>
                </c:pt>
                <c:pt idx="15">
                  <c:v>38.261214366229673</c:v>
                </c:pt>
                <c:pt idx="16">
                  <c:v>44.137552317143815</c:v>
                </c:pt>
                <c:pt idx="17">
                  <c:v>36.086391985107483</c:v>
                </c:pt>
                <c:pt idx="18">
                  <c:v>39.186407074656813</c:v>
                </c:pt>
                <c:pt idx="19">
                  <c:v>42.657894961068408</c:v>
                </c:pt>
                <c:pt idx="20">
                  <c:v>44.195315926149306</c:v>
                </c:pt>
                <c:pt idx="21">
                  <c:v>38.733089246756734</c:v>
                </c:pt>
                <c:pt idx="22">
                  <c:v>55.93210257172408</c:v>
                </c:pt>
                <c:pt idx="23">
                  <c:v>47.706807236582343</c:v>
                </c:pt>
                <c:pt idx="24">
                  <c:v>45.097952599009382</c:v>
                </c:pt>
                <c:pt idx="25">
                  <c:v>46.035318586020963</c:v>
                </c:pt>
                <c:pt idx="26">
                  <c:v>37.993790353321138</c:v>
                </c:pt>
                <c:pt idx="27">
                  <c:v>36.211957039266473</c:v>
                </c:pt>
                <c:pt idx="28">
                  <c:v>38.274481144108179</c:v>
                </c:pt>
                <c:pt idx="29">
                  <c:v>31.335569900114663</c:v>
                </c:pt>
                <c:pt idx="30">
                  <c:v>33.961031763128396</c:v>
                </c:pt>
                <c:pt idx="31">
                  <c:v>32.626240704963436</c:v>
                </c:pt>
                <c:pt idx="32">
                  <c:v>38.950385996759948</c:v>
                </c:pt>
                <c:pt idx="33">
                  <c:v>24.465161645298593</c:v>
                </c:pt>
                <c:pt idx="34">
                  <c:v>24.966868464879887</c:v>
                </c:pt>
                <c:pt idx="35">
                  <c:v>22.98131889103237</c:v>
                </c:pt>
                <c:pt idx="36">
                  <c:v>15.478439652215213</c:v>
                </c:pt>
                <c:pt idx="37">
                  <c:v>13.440930566746788</c:v>
                </c:pt>
                <c:pt idx="38">
                  <c:v>12.215881076415135</c:v>
                </c:pt>
                <c:pt idx="39">
                  <c:v>10.800141892142822</c:v>
                </c:pt>
                <c:pt idx="40">
                  <c:v>9.1030601380092495</c:v>
                </c:pt>
                <c:pt idx="41">
                  <c:v>8.5549808346840699</c:v>
                </c:pt>
                <c:pt idx="42">
                  <c:v>9.5010327498362308</c:v>
                </c:pt>
                <c:pt idx="43">
                  <c:v>12.468102565660566</c:v>
                </c:pt>
                <c:pt idx="44">
                  <c:v>11.243580828688993</c:v>
                </c:pt>
                <c:pt idx="45">
                  <c:v>8.9677315932652562</c:v>
                </c:pt>
                <c:pt idx="46">
                  <c:v>6.532032395279848</c:v>
                </c:pt>
                <c:pt idx="47">
                  <c:v>6.2617807221088935</c:v>
                </c:pt>
                <c:pt idx="48">
                  <c:v>7.9953851171188122</c:v>
                </c:pt>
                <c:pt idx="49">
                  <c:v>6.3945849667273826</c:v>
                </c:pt>
                <c:pt idx="50">
                  <c:v>6.5331204042718474</c:v>
                </c:pt>
                <c:pt idx="51">
                  <c:v>6.3150978889396709</c:v>
                </c:pt>
                <c:pt idx="52">
                  <c:v>5.175343661921131</c:v>
                </c:pt>
                <c:pt idx="53">
                  <c:v>6.4481229667384872</c:v>
                </c:pt>
                <c:pt idx="54">
                  <c:v>6.5632233020212594</c:v>
                </c:pt>
                <c:pt idx="55">
                  <c:v>6.6919277109427808</c:v>
                </c:pt>
                <c:pt idx="56">
                  <c:v>6.7664503818850736</c:v>
                </c:pt>
                <c:pt idx="57">
                  <c:v>6.8825510629313742</c:v>
                </c:pt>
                <c:pt idx="58">
                  <c:v>6.9799659684023485</c:v>
                </c:pt>
                <c:pt idx="59">
                  <c:v>7.1443037183920612</c:v>
                </c:pt>
                <c:pt idx="60">
                  <c:v>7.5480098181275954</c:v>
                </c:pt>
                <c:pt idx="61">
                  <c:v>7.3639637148941821</c:v>
                </c:pt>
                <c:pt idx="62">
                  <c:v>5.6446233425598589</c:v>
                </c:pt>
                <c:pt idx="63">
                  <c:v>8.1869432472013486</c:v>
                </c:pt>
                <c:pt idx="64">
                  <c:v>6.3789811752503409</c:v>
                </c:pt>
                <c:pt idx="65">
                  <c:v>6.1195295531707643</c:v>
                </c:pt>
                <c:pt idx="66">
                  <c:v>5.5820101386633461</c:v>
                </c:pt>
                <c:pt idx="67">
                  <c:v>4.4472013010791356</c:v>
                </c:pt>
                <c:pt idx="68">
                  <c:v>4.632490697553453</c:v>
                </c:pt>
                <c:pt idx="69">
                  <c:v>3.8394025201581807</c:v>
                </c:pt>
                <c:pt idx="70">
                  <c:v>3.2202546470761795</c:v>
                </c:pt>
                <c:pt idx="71">
                  <c:v>2.7916767971752359</c:v>
                </c:pt>
                <c:pt idx="72">
                  <c:v>2.3294788811487956</c:v>
                </c:pt>
                <c:pt idx="73">
                  <c:v>2.041591752890187</c:v>
                </c:pt>
                <c:pt idx="74">
                  <c:v>2.2888194621017703</c:v>
                </c:pt>
                <c:pt idx="75">
                  <c:v>2.8607226970203028</c:v>
                </c:pt>
                <c:pt idx="76">
                  <c:v>2.5684625421490459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2-4103-B119-36F2DE340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87336"/>
        <c:axId val="731589896"/>
      </c:lineChart>
      <c:catAx>
        <c:axId val="7315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9896"/>
        <c:crosses val="autoZero"/>
        <c:auto val="1"/>
        <c:lblAlgn val="ctr"/>
        <c:lblOffset val="100"/>
        <c:noMultiLvlLbl val="0"/>
      </c:catAx>
      <c:valAx>
        <c:axId val="7315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7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47829781574002E-2"/>
          <c:y val="0.1038692180129159"/>
          <c:w val="0.88528212741735779"/>
          <c:h val="0.76583880822090056"/>
        </c:manualLayout>
      </c:layout>
      <c:lineChart>
        <c:grouping val="standard"/>
        <c:varyColors val="0"/>
        <c:ser>
          <c:idx val="0"/>
          <c:order val="0"/>
          <c:tx>
            <c:strRef>
              <c:f>'dados_com_formula (3)'!$CK$1</c:f>
              <c:strCache>
                <c:ptCount val="1"/>
                <c:pt idx="0">
                  <c:v>desp_pib_basica_maduro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'dados_com_formula (3)'!$A$2:$A$79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(3)'!$CK$2:$CK$80</c:f>
              <c:numCache>
                <c:formatCode>0.00</c:formatCode>
                <c:ptCount val="78"/>
                <c:pt idx="0">
                  <c:v>1.0088443594585108</c:v>
                </c:pt>
                <c:pt idx="1">
                  <c:v>0.95971396995216618</c:v>
                </c:pt>
                <c:pt idx="2">
                  <c:v>1.0278939083119472</c:v>
                </c:pt>
                <c:pt idx="3">
                  <c:v>0.84548024034944524</c:v>
                </c:pt>
                <c:pt idx="4">
                  <c:v>0.87067743807299136</c:v>
                </c:pt>
                <c:pt idx="5">
                  <c:v>1.0029789080070368</c:v>
                </c:pt>
                <c:pt idx="6">
                  <c:v>1.0526476897227692</c:v>
                </c:pt>
                <c:pt idx="7">
                  <c:v>1.1183337061520731</c:v>
                </c:pt>
                <c:pt idx="8">
                  <c:v>1.0052280126265223</c:v>
                </c:pt>
                <c:pt idx="9">
                  <c:v>0.8692134738417806</c:v>
                </c:pt>
                <c:pt idx="10">
                  <c:v>0.73347935794404884</c:v>
                </c:pt>
                <c:pt idx="11">
                  <c:v>0.73780383526806337</c:v>
                </c:pt>
                <c:pt idx="12">
                  <c:v>0.80727567959332602</c:v>
                </c:pt>
                <c:pt idx="13">
                  <c:v>0.87674752391858857</c:v>
                </c:pt>
                <c:pt idx="14">
                  <c:v>1.0156912125691138</c:v>
                </c:pt>
                <c:pt idx="15">
                  <c:v>1.0851630568943764</c:v>
                </c:pt>
                <c:pt idx="16">
                  <c:v>1.1546349012196391</c:v>
                </c:pt>
                <c:pt idx="17">
                  <c:v>1.280416451705362</c:v>
                </c:pt>
                <c:pt idx="18">
                  <c:v>1.24556389882184</c:v>
                </c:pt>
                <c:pt idx="19">
                  <c:v>1.3066735275104056</c:v>
                </c:pt>
                <c:pt idx="20">
                  <c:v>1.2375482634963617</c:v>
                </c:pt>
                <c:pt idx="21">
                  <c:v>1.1882907020352307</c:v>
                </c:pt>
                <c:pt idx="22">
                  <c:v>1.138087326658463</c:v>
                </c:pt>
                <c:pt idx="23">
                  <c:v>1.1773793327930511</c:v>
                </c:pt>
                <c:pt idx="24">
                  <c:v>1.462814200243977</c:v>
                </c:pt>
                <c:pt idx="25">
                  <c:v>1.1547049470629289</c:v>
                </c:pt>
                <c:pt idx="26">
                  <c:v>1.247144617138126</c:v>
                </c:pt>
                <c:pt idx="27">
                  <c:v>1.3314567910002264</c:v>
                </c:pt>
                <c:pt idx="28">
                  <c:v>1.4723711934111767</c:v>
                </c:pt>
                <c:pt idx="29">
                  <c:v>1.3552550765357267</c:v>
                </c:pt>
                <c:pt idx="30">
                  <c:v>1.177639096980388</c:v>
                </c:pt>
                <c:pt idx="31">
                  <c:v>1.7959948512454109</c:v>
                </c:pt>
                <c:pt idx="32">
                  <c:v>1.9567124126657791</c:v>
                </c:pt>
                <c:pt idx="33">
                  <c:v>1.9789462025624409</c:v>
                </c:pt>
                <c:pt idx="34">
                  <c:v>1.9842009059118348</c:v>
                </c:pt>
                <c:pt idx="35">
                  <c:v>2.1964856447498899</c:v>
                </c:pt>
                <c:pt idx="36">
                  <c:v>2.2068151401629481</c:v>
                </c:pt>
                <c:pt idx="37">
                  <c:v>2.2002138548220076</c:v>
                </c:pt>
                <c:pt idx="38">
                  <c:v>2.3470472591043721</c:v>
                </c:pt>
                <c:pt idx="39">
                  <c:v>2.1180528322819052</c:v>
                </c:pt>
                <c:pt idx="40">
                  <c:v>2.0151071089358377</c:v>
                </c:pt>
                <c:pt idx="41">
                  <c:v>1.975103310190383</c:v>
                </c:pt>
                <c:pt idx="42">
                  <c:v>1.9359931900164178</c:v>
                </c:pt>
                <c:pt idx="43">
                  <c:v>1.8977217019889607</c:v>
                </c:pt>
                <c:pt idx="44">
                  <c:v>1.8602382295338176</c:v>
                </c:pt>
                <c:pt idx="45">
                  <c:v>1.8234961491016777</c:v>
                </c:pt>
                <c:pt idx="46">
                  <c:v>1.7874524440327868</c:v>
                </c:pt>
                <c:pt idx="47">
                  <c:v>1.9284145869612597</c:v>
                </c:pt>
                <c:pt idx="48">
                  <c:v>1.9809626392566932</c:v>
                </c:pt>
                <c:pt idx="49">
                  <c:v>2.0067168235602173</c:v>
                </c:pt>
                <c:pt idx="50">
                  <c:v>1.8238476501658409</c:v>
                </c:pt>
                <c:pt idx="51">
                  <c:v>2.2035544000467122</c:v>
                </c:pt>
                <c:pt idx="52">
                  <c:v>2.8056012770008141</c:v>
                </c:pt>
                <c:pt idx="53">
                  <c:v>2.8625586521327246</c:v>
                </c:pt>
                <c:pt idx="54">
                  <c:v>3.0021678391464732</c:v>
                </c:pt>
                <c:pt idx="55">
                  <c:v>2.9395060803384441</c:v>
                </c:pt>
                <c:pt idx="56">
                  <c:v>2.8507242767577758</c:v>
                </c:pt>
                <c:pt idx="57">
                  <c:v>2.8810497193676481</c:v>
                </c:pt>
                <c:pt idx="58">
                  <c:v>2.9113751619775208</c:v>
                </c:pt>
                <c:pt idx="59">
                  <c:v>2.9417006045873935</c:v>
                </c:pt>
                <c:pt idx="60">
                  <c:v>2.9720260471972662</c:v>
                </c:pt>
                <c:pt idx="61">
                  <c:v>3.0153902738888898</c:v>
                </c:pt>
                <c:pt idx="62">
                  <c:v>3.0527051222900701</c:v>
                </c:pt>
                <c:pt idx="63">
                  <c:v>2.7768162379856691</c:v>
                </c:pt>
                <c:pt idx="64">
                  <c:v>3.2936073926064089</c:v>
                </c:pt>
                <c:pt idx="65">
                  <c:v>3.2916213598030981</c:v>
                </c:pt>
                <c:pt idx="66">
                  <c:v>2.7</c:v>
                </c:pt>
                <c:pt idx="67">
                  <c:v>2.9</c:v>
                </c:pt>
                <c:pt idx="68">
                  <c:v>3</c:v>
                </c:pt>
                <c:pt idx="69">
                  <c:v>2.9</c:v>
                </c:pt>
                <c:pt idx="7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3-45AE-808A-5644CD481D7D}"/>
            </c:ext>
          </c:extLst>
        </c:ser>
        <c:ser>
          <c:idx val="1"/>
          <c:order val="1"/>
          <c:tx>
            <c:strRef>
              <c:f>'dados_com_formula (3)'!$BX$1</c:f>
              <c:strCache>
                <c:ptCount val="1"/>
                <c:pt idx="0">
                  <c:v>desp_pib_basica_final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'dados_com_formula (3)'!$A$2:$A$79</c:f>
              <c:numCache>
                <c:formatCode>General</c:formatCode>
                <c:ptCount val="77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  <c:pt idx="67">
                  <c:v>2001</c:v>
                </c:pt>
                <c:pt idx="68">
                  <c:v>2002</c:v>
                </c:pt>
                <c:pt idx="69">
                  <c:v>2003</c:v>
                </c:pt>
                <c:pt idx="70">
                  <c:v>2004</c:v>
                </c:pt>
                <c:pt idx="71">
                  <c:v>2005</c:v>
                </c:pt>
                <c:pt idx="72">
                  <c:v>2006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2010</c:v>
                </c:pt>
              </c:numCache>
            </c:numRef>
          </c:cat>
          <c:val>
            <c:numRef>
              <c:f>'dados_com_formula (3)'!$BX$2:$BX$79</c:f>
              <c:numCache>
                <c:formatCode>0.00</c:formatCode>
                <c:ptCount val="77"/>
                <c:pt idx="0">
                  <c:v>1.0043125951404483</c:v>
                </c:pt>
                <c:pt idx="1">
                  <c:v>0.99700905598219891</c:v>
                </c:pt>
                <c:pt idx="2">
                  <c:v>1.0362808023185701</c:v>
                </c:pt>
                <c:pt idx="3">
                  <c:v>0.90093025685470884</c:v>
                </c:pt>
                <c:pt idx="4">
                  <c:v>0.92973092356396203</c:v>
                </c:pt>
                <c:pt idx="5">
                  <c:v>0.9211405561347622</c:v>
                </c:pt>
                <c:pt idx="6">
                  <c:v>1.0325912371738921</c:v>
                </c:pt>
                <c:pt idx="7">
                  <c:v>1.0797079004948955</c:v>
                </c:pt>
                <c:pt idx="8">
                  <c:v>0.90249282931451369</c:v>
                </c:pt>
                <c:pt idx="9">
                  <c:v>0.86111815820317761</c:v>
                </c:pt>
                <c:pt idx="10">
                  <c:v>0.7383456110378519</c:v>
                </c:pt>
                <c:pt idx="11">
                  <c:v>0.7463040307861577</c:v>
                </c:pt>
                <c:pt idx="12">
                  <c:v>0.76833952855981713</c:v>
                </c:pt>
                <c:pt idx="13">
                  <c:v>0.8006640617113423</c:v>
                </c:pt>
                <c:pt idx="14">
                  <c:v>1.1187966031493595</c:v>
                </c:pt>
                <c:pt idx="15">
                  <c:v>1.0630651985415394</c:v>
                </c:pt>
                <c:pt idx="16">
                  <c:v>1.1836980122392051</c:v>
                </c:pt>
                <c:pt idx="17">
                  <c:v>1.0457316030204347</c:v>
                </c:pt>
                <c:pt idx="18">
                  <c:v>1.1554869137315729</c:v>
                </c:pt>
                <c:pt idx="19">
                  <c:v>1.2852091555421314</c:v>
                </c:pt>
                <c:pt idx="20">
                  <c:v>1.1502912257253877</c:v>
                </c:pt>
                <c:pt idx="21">
                  <c:v>1.0703794038247434</c:v>
                </c:pt>
                <c:pt idx="22">
                  <c:v>1.08069058601974</c:v>
                </c:pt>
                <c:pt idx="23">
                  <c:v>1.2812273884921399</c:v>
                </c:pt>
                <c:pt idx="24">
                  <c:v>1.3605767548192598</c:v>
                </c:pt>
                <c:pt idx="25">
                  <c:v>1.2115656963544887</c:v>
                </c:pt>
                <c:pt idx="26">
                  <c:v>1.3077560860613278</c:v>
                </c:pt>
                <c:pt idx="27">
                  <c:v>1.4018512944276571</c:v>
                </c:pt>
                <c:pt idx="28">
                  <c:v>1.5264732710825388</c:v>
                </c:pt>
                <c:pt idx="29">
                  <c:v>1.4321684499313729</c:v>
                </c:pt>
                <c:pt idx="30">
                  <c:v>1.4004444856586051</c:v>
                </c:pt>
                <c:pt idx="31">
                  <c:v>1.7673911287497197</c:v>
                </c:pt>
                <c:pt idx="32">
                  <c:v>1.8316212699538372</c:v>
                </c:pt>
                <c:pt idx="33">
                  <c:v>1.8900894569748183</c:v>
                </c:pt>
                <c:pt idx="34">
                  <c:v>1.9344523062728471</c:v>
                </c:pt>
                <c:pt idx="35">
                  <c:v>2.1440335967804991</c:v>
                </c:pt>
                <c:pt idx="36">
                  <c:v>2.0684930045532299</c:v>
                </c:pt>
                <c:pt idx="37">
                  <c:v>2.1218241972304415</c:v>
                </c:pt>
                <c:pt idx="38">
                  <c:v>2.2194703700343483</c:v>
                </c:pt>
                <c:pt idx="39">
                  <c:v>1.9800925926697071</c:v>
                </c:pt>
                <c:pt idx="40">
                  <c:v>1.9589715711417472</c:v>
                </c:pt>
                <c:pt idx="41">
                  <c:v>1.9707028035557366</c:v>
                </c:pt>
                <c:pt idx="42">
                  <c:v>2.0088610874509727</c:v>
                </c:pt>
                <c:pt idx="43">
                  <c:v>1.9684038320991684</c:v>
                </c:pt>
                <c:pt idx="44">
                  <c:v>2.188670667606833</c:v>
                </c:pt>
                <c:pt idx="45">
                  <c:v>2.2522278123556267</c:v>
                </c:pt>
                <c:pt idx="46">
                  <c:v>2.0109556415576408</c:v>
                </c:pt>
                <c:pt idx="47">
                  <c:v>2.4251234379918589</c:v>
                </c:pt>
                <c:pt idx="48">
                  <c:v>2.4551230118091718</c:v>
                </c:pt>
                <c:pt idx="49">
                  <c:v>2.3917201997784083</c:v>
                </c:pt>
                <c:pt idx="50">
                  <c:v>2.2221832230304526</c:v>
                </c:pt>
                <c:pt idx="51">
                  <c:v>2.3116931219874184</c:v>
                </c:pt>
                <c:pt idx="52">
                  <c:v>2.9115884561109162</c:v>
                </c:pt>
                <c:pt idx="53">
                  <c:v>2.9335026996038711</c:v>
                </c:pt>
                <c:pt idx="54">
                  <c:v>3.1612547563843858</c:v>
                </c:pt>
                <c:pt idx="55">
                  <c:v>3.0651501261284282</c:v>
                </c:pt>
                <c:pt idx="56">
                  <c:v>2.9820773237869411</c:v>
                </c:pt>
                <c:pt idx="57">
                  <c:v>3.0020677164700742</c:v>
                </c:pt>
                <c:pt idx="58">
                  <c:v>3.0220581091532042</c:v>
                </c:pt>
                <c:pt idx="59">
                  <c:v>3.0420485018363363</c:v>
                </c:pt>
                <c:pt idx="60">
                  <c:v>3.0451879284683216</c:v>
                </c:pt>
                <c:pt idx="61">
                  <c:v>2.785599470824077</c:v>
                </c:pt>
                <c:pt idx="62">
                  <c:v>2.8794032212669509</c:v>
                </c:pt>
                <c:pt idx="63">
                  <c:v>2.6329100439833626</c:v>
                </c:pt>
                <c:pt idx="64">
                  <c:v>3.1420933685939647</c:v>
                </c:pt>
                <c:pt idx="65">
                  <c:v>3.0547805802453913</c:v>
                </c:pt>
                <c:pt idx="66">
                  <c:v>3.3566847108258862</c:v>
                </c:pt>
                <c:pt idx="67">
                  <c:v>3.4662790444421772</c:v>
                </c:pt>
                <c:pt idx="68">
                  <c:v>2.8765580203372894</c:v>
                </c:pt>
                <c:pt idx="69">
                  <c:v>3.664289661854903</c:v>
                </c:pt>
                <c:pt idx="70">
                  <c:v>3.2712905959506342</c:v>
                </c:pt>
                <c:pt idx="71">
                  <c:v>3.2599923575062784</c:v>
                </c:pt>
                <c:pt idx="72">
                  <c:v>3.4432707340830531</c:v>
                </c:pt>
                <c:pt idx="73">
                  <c:v>3.7263448500868339</c:v>
                </c:pt>
                <c:pt idx="74">
                  <c:v>3.7890638704133597</c:v>
                </c:pt>
                <c:pt idx="75">
                  <c:v>4.1906836823907945</c:v>
                </c:pt>
                <c:pt idx="76">
                  <c:v>3.8537232177444647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3-45AE-808A-5644CD48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87336"/>
        <c:axId val="731589896"/>
      </c:lineChart>
      <c:catAx>
        <c:axId val="7315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9896"/>
        <c:crosses val="autoZero"/>
        <c:auto val="1"/>
        <c:lblAlgn val="ctr"/>
        <c:lblOffset val="100"/>
        <c:noMultiLvlLbl val="0"/>
      </c:catAx>
      <c:valAx>
        <c:axId val="7315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158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2804</xdr:colOff>
      <xdr:row>57</xdr:row>
      <xdr:rowOff>19525</xdr:rowOff>
    </xdr:from>
    <xdr:to>
      <xdr:col>104</xdr:col>
      <xdr:colOff>226218</xdr:colOff>
      <xdr:row>76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BA4F02-1046-4EF0-8E70-7843E569C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41117</xdr:colOff>
      <xdr:row>3</xdr:row>
      <xdr:rowOff>168176</xdr:rowOff>
    </xdr:from>
    <xdr:to>
      <xdr:col>104</xdr:col>
      <xdr:colOff>221511</xdr:colOff>
      <xdr:row>30</xdr:row>
      <xdr:rowOff>99379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9D1A09-AE92-4ED8-87B5-905B47CE7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91</xdr:col>
      <xdr:colOff>35719</xdr:colOff>
      <xdr:row>30</xdr:row>
      <xdr:rowOff>119063</xdr:rowOff>
    </xdr:from>
    <xdr:to>
      <xdr:col>104</xdr:col>
      <xdr:colOff>210398</xdr:colOff>
      <xdr:row>56</xdr:row>
      <xdr:rowOff>34549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E7E48A6-33F6-4DC6-B5A2-0199B3B87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105</xdr:col>
      <xdr:colOff>0</xdr:colOff>
      <xdr:row>5</xdr:row>
      <xdr:rowOff>0</xdr:rowOff>
    </xdr:from>
    <xdr:to>
      <xdr:col>118</xdr:col>
      <xdr:colOff>170869</xdr:colOff>
      <xdr:row>31</xdr:row>
      <xdr:rowOff>104081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600CA19-DC50-4152-950A-A1B6001A6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2804</xdr:colOff>
      <xdr:row>57</xdr:row>
      <xdr:rowOff>19525</xdr:rowOff>
    </xdr:from>
    <xdr:to>
      <xdr:col>104</xdr:col>
      <xdr:colOff>226218</xdr:colOff>
      <xdr:row>76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DAF125-163B-4C63-86F0-DAD69444A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41117</xdr:colOff>
      <xdr:row>3</xdr:row>
      <xdr:rowOff>168176</xdr:rowOff>
    </xdr:from>
    <xdr:to>
      <xdr:col>104</xdr:col>
      <xdr:colOff>221511</xdr:colOff>
      <xdr:row>30</xdr:row>
      <xdr:rowOff>99379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FD73E5E-A22D-44DC-ADA6-70964884D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91</xdr:col>
      <xdr:colOff>35719</xdr:colOff>
      <xdr:row>30</xdr:row>
      <xdr:rowOff>119063</xdr:rowOff>
    </xdr:from>
    <xdr:to>
      <xdr:col>104</xdr:col>
      <xdr:colOff>210398</xdr:colOff>
      <xdr:row>56</xdr:row>
      <xdr:rowOff>34549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14B85B-5953-44B7-98B5-8748FB4BF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20</xdr:col>
      <xdr:colOff>119497</xdr:colOff>
      <xdr:row>5</xdr:row>
      <xdr:rowOff>147782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42ABFB-3152-48F2-813C-32E797EC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340446" cy="139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9"/>
  <sheetViews>
    <sheetView zoomScaleNormal="100" workbookViewId="0">
      <pane xSplit="1" ySplit="1" topLeftCell="BL44" activePane="bottomRight" state="frozen"/>
      <selection pane="topRight" activeCell="B1" sqref="B1"/>
      <selection pane="bottomLeft" activeCell="A2" sqref="A2"/>
      <selection pane="bottomRight" activeCell="AC62" sqref="AC62"/>
    </sheetView>
  </sheetViews>
  <sheetFormatPr defaultRowHeight="15" x14ac:dyDescent="0.25"/>
  <cols>
    <col min="2" max="2" width="15.5703125" style="39" bestFit="1" customWidth="1"/>
    <col min="3" max="4" width="15.5703125" style="39" customWidth="1"/>
    <col min="5" max="6" width="13.140625" style="39" customWidth="1"/>
    <col min="7" max="8" width="12.5703125" style="39" customWidth="1"/>
    <col min="9" max="10" width="13.140625" style="39" customWidth="1"/>
    <col min="11" max="12" width="12.5703125" style="39" bestFit="1" customWidth="1"/>
    <col min="13" max="13" width="14.140625" style="39" bestFit="1" customWidth="1"/>
    <col min="14" max="14" width="15.5703125" style="39" bestFit="1" customWidth="1"/>
    <col min="15" max="15" width="12.5703125" style="39" customWidth="1"/>
    <col min="16" max="16" width="12" style="39" bestFit="1" customWidth="1"/>
    <col min="17" max="17" width="14.140625" style="39" bestFit="1" customWidth="1"/>
    <col min="18" max="18" width="12.5703125" style="39" customWidth="1"/>
    <col min="19" max="19" width="15.5703125" style="39" customWidth="1"/>
    <col min="20" max="20" width="17.85546875" bestFit="1" customWidth="1"/>
    <col min="21" max="22" width="16.140625" customWidth="1"/>
    <col min="23" max="29" width="16.140625" style="25" customWidth="1"/>
    <col min="30" max="31" width="8.85546875" style="25"/>
    <col min="32" max="32" width="12.5703125" style="25" customWidth="1"/>
    <col min="33" max="33" width="12.42578125" style="21" bestFit="1" customWidth="1"/>
    <col min="34" max="34" width="11.42578125" style="17" bestFit="1" customWidth="1"/>
    <col min="35" max="35" width="12.42578125" style="17" bestFit="1" customWidth="1"/>
    <col min="36" max="36" width="12.42578125" style="17" customWidth="1"/>
    <col min="37" max="37" width="10.42578125" style="17" bestFit="1" customWidth="1"/>
    <col min="38" max="39" width="10.42578125" style="17" customWidth="1"/>
    <col min="40" max="41" width="10.42578125" style="12" customWidth="1"/>
    <col min="42" max="42" width="11.42578125" style="12" bestFit="1" customWidth="1"/>
    <col min="43" max="44" width="12.42578125" style="12" customWidth="1"/>
    <col min="45" max="46" width="10.5703125" style="12" customWidth="1"/>
    <col min="47" max="47" width="10.5703125" style="60" customWidth="1"/>
    <col min="48" max="53" width="10.5703125" style="8" customWidth="1"/>
    <col min="54" max="54" width="10.5703125" style="28" customWidth="1"/>
    <col min="55" max="60" width="10.5703125" style="26" customWidth="1"/>
    <col min="61" max="61" width="10.5703125" style="30" customWidth="1"/>
    <col min="62" max="73" width="8.85546875" style="5"/>
    <col min="74" max="80" width="8.85546875" style="25"/>
    <col min="81" max="81" width="0" style="57" hidden="1" customWidth="1"/>
    <col min="82" max="84" width="8.85546875" style="57" hidden="1" customWidth="1"/>
    <col min="85" max="85" width="8.85546875" hidden="1" customWidth="1"/>
    <col min="86" max="86" width="11.5703125" customWidth="1"/>
    <col min="87" max="90" width="16.140625" style="74" customWidth="1"/>
  </cols>
  <sheetData>
    <row r="1" spans="1:90" s="3" customFormat="1" ht="60" x14ac:dyDescent="0.25">
      <c r="B1" s="38" t="s">
        <v>0</v>
      </c>
      <c r="C1" s="38"/>
      <c r="D1" s="38"/>
      <c r="E1" s="38" t="s">
        <v>1</v>
      </c>
      <c r="F1" s="38" t="s">
        <v>2</v>
      </c>
      <c r="G1" s="38" t="s">
        <v>3</v>
      </c>
      <c r="H1" s="38" t="s">
        <v>4</v>
      </c>
      <c r="I1" s="38" t="s">
        <v>5</v>
      </c>
      <c r="J1" s="38" t="s">
        <v>6</v>
      </c>
      <c r="K1" s="38" t="s">
        <v>7</v>
      </c>
      <c r="L1" s="38" t="s">
        <v>8</v>
      </c>
      <c r="M1" s="38" t="s">
        <v>9</v>
      </c>
      <c r="N1" s="38" t="s">
        <v>10</v>
      </c>
      <c r="O1" s="38" t="s">
        <v>11</v>
      </c>
      <c r="P1" s="38" t="s">
        <v>12</v>
      </c>
      <c r="Q1" s="38" t="s">
        <v>13</v>
      </c>
      <c r="R1" s="38"/>
      <c r="S1" s="38" t="s">
        <v>14</v>
      </c>
      <c r="T1" s="3" t="s">
        <v>15</v>
      </c>
      <c r="U1" s="3" t="s">
        <v>16</v>
      </c>
      <c r="V1" s="3" t="s">
        <v>17</v>
      </c>
      <c r="W1" s="22" t="s">
        <v>18</v>
      </c>
      <c r="X1" s="22" t="s">
        <v>19</v>
      </c>
      <c r="Y1" s="22" t="s">
        <v>20</v>
      </c>
      <c r="Z1" s="22" t="s">
        <v>21</v>
      </c>
      <c r="AA1" s="22" t="s">
        <v>22</v>
      </c>
      <c r="AB1" s="22" t="s">
        <v>23</v>
      </c>
      <c r="AC1" s="22" t="s">
        <v>24</v>
      </c>
      <c r="AD1" s="22" t="s">
        <v>25</v>
      </c>
      <c r="AE1" s="22" t="s">
        <v>26</v>
      </c>
      <c r="AF1" s="22"/>
      <c r="AG1" s="13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L1" s="13" t="s">
        <v>32</v>
      </c>
      <c r="AM1" s="13" t="s">
        <v>33</v>
      </c>
      <c r="AN1" s="9" t="s">
        <v>34</v>
      </c>
      <c r="AO1" s="9" t="s">
        <v>35</v>
      </c>
      <c r="AP1" s="9" t="s">
        <v>36</v>
      </c>
      <c r="AQ1" s="9" t="s">
        <v>37</v>
      </c>
      <c r="AR1" s="9" t="s">
        <v>38</v>
      </c>
      <c r="AS1" s="9" t="s">
        <v>39</v>
      </c>
      <c r="AT1" s="9" t="s">
        <v>40</v>
      </c>
      <c r="AU1" s="58" t="s">
        <v>41</v>
      </c>
      <c r="AV1" s="6" t="s">
        <v>42</v>
      </c>
      <c r="AW1" s="6" t="s">
        <v>43</v>
      </c>
      <c r="AX1" s="6" t="s">
        <v>44</v>
      </c>
      <c r="AY1" s="6" t="s">
        <v>45</v>
      </c>
      <c r="AZ1" s="6" t="s">
        <v>46</v>
      </c>
      <c r="BA1" s="6" t="s">
        <v>47</v>
      </c>
      <c r="BB1" s="27" t="s">
        <v>48</v>
      </c>
      <c r="BC1" s="31" t="s">
        <v>49</v>
      </c>
      <c r="BD1" s="31" t="s">
        <v>50</v>
      </c>
      <c r="BE1" s="31" t="s">
        <v>51</v>
      </c>
      <c r="BF1" s="31" t="s">
        <v>52</v>
      </c>
      <c r="BG1" s="31" t="s">
        <v>53</v>
      </c>
      <c r="BH1" s="31" t="s">
        <v>54</v>
      </c>
      <c r="BI1" s="29" t="s">
        <v>55</v>
      </c>
      <c r="BJ1" s="64" t="s">
        <v>56</v>
      </c>
      <c r="BK1" s="64" t="s">
        <v>57</v>
      </c>
      <c r="BL1" s="64" t="s">
        <v>58</v>
      </c>
      <c r="BM1" s="64" t="s">
        <v>59</v>
      </c>
      <c r="BN1" s="64" t="s">
        <v>60</v>
      </c>
      <c r="BO1" s="64" t="s">
        <v>61</v>
      </c>
      <c r="BP1" s="62" t="s">
        <v>62</v>
      </c>
      <c r="BQ1" s="62" t="s">
        <v>63</v>
      </c>
      <c r="BR1" s="62" t="s">
        <v>64</v>
      </c>
      <c r="BS1" s="62" t="s">
        <v>65</v>
      </c>
      <c r="BT1" s="62" t="s">
        <v>66</v>
      </c>
      <c r="BU1" s="62" t="s">
        <v>67</v>
      </c>
      <c r="BV1" s="22" t="s">
        <v>68</v>
      </c>
      <c r="BW1" s="22" t="s">
        <v>69</v>
      </c>
      <c r="BX1" s="22" t="s">
        <v>70</v>
      </c>
      <c r="BY1" s="22" t="s">
        <v>71</v>
      </c>
      <c r="BZ1" s="22" t="s">
        <v>72</v>
      </c>
      <c r="CA1" s="22" t="s">
        <v>73</v>
      </c>
      <c r="CB1" s="22" t="s">
        <v>74</v>
      </c>
      <c r="CC1" s="55" t="s">
        <v>75</v>
      </c>
      <c r="CD1" s="55" t="s">
        <v>76</v>
      </c>
      <c r="CE1" s="55" t="s">
        <v>77</v>
      </c>
      <c r="CF1" s="55" t="s">
        <v>78</v>
      </c>
      <c r="CG1" s="55" t="s">
        <v>79</v>
      </c>
      <c r="CH1" s="3" t="s">
        <v>80</v>
      </c>
      <c r="CI1" s="3" t="s">
        <v>81</v>
      </c>
      <c r="CJ1" s="3" t="s">
        <v>82</v>
      </c>
      <c r="CK1" s="3" t="s">
        <v>83</v>
      </c>
      <c r="CL1" s="3" t="s">
        <v>84</v>
      </c>
    </row>
    <row r="2" spans="1:90" x14ac:dyDescent="0.25">
      <c r="A2">
        <v>1933</v>
      </c>
      <c r="B2" s="41">
        <v>330878640</v>
      </c>
      <c r="C2" s="41">
        <v>330878640</v>
      </c>
      <c r="D2" s="41">
        <f>B2-C2</f>
        <v>0</v>
      </c>
      <c r="E2" s="41">
        <v>228656564.00477135</v>
      </c>
      <c r="F2" s="41">
        <v>25268810.987563897</v>
      </c>
      <c r="I2" s="41">
        <f>B2*E2/Q2</f>
        <v>228656564.00477135</v>
      </c>
      <c r="J2" s="41">
        <f>B2*F2/Q2</f>
        <v>25268810.987563897</v>
      </c>
      <c r="M2" s="41">
        <f>SUM(E2:H2)</f>
        <v>253925374.99233526</v>
      </c>
      <c r="N2" s="41">
        <f t="shared" ref="N2:N39" si="0">SUM(I2:J2)</f>
        <v>253925374.99233526</v>
      </c>
      <c r="O2" s="39">
        <v>76953265.007664755</v>
      </c>
      <c r="P2" s="39">
        <f>B2*O2/Q2</f>
        <v>76953265.007664755</v>
      </c>
      <c r="Q2" s="41">
        <f>M2+O2</f>
        <v>330878640</v>
      </c>
      <c r="R2" s="41">
        <f t="shared" ref="R2:R33" si="1">B2-N2-P2</f>
        <v>0</v>
      </c>
      <c r="S2" s="41">
        <v>330878640</v>
      </c>
      <c r="T2" s="2">
        <v>25283500000</v>
      </c>
      <c r="U2" s="2">
        <v>37017091</v>
      </c>
      <c r="V2" s="1">
        <f>T2/U2</f>
        <v>683.02233689838022</v>
      </c>
      <c r="W2" s="23">
        <f t="shared" ref="W2:W33" si="2">100*B2/T2</f>
        <v>1.3086741946328633</v>
      </c>
      <c r="X2" s="24">
        <f t="shared" ref="X2:X39" si="3">100*I2/T2</f>
        <v>0.90437069236763634</v>
      </c>
      <c r="Y2" s="24">
        <f t="shared" ref="Y2:Y39" si="4">100*J2/T2</f>
        <v>9.9941902772811897E-2</v>
      </c>
      <c r="Z2" s="24"/>
      <c r="AA2" s="24"/>
      <c r="AB2" s="23">
        <f>SUM(X2:AA2)</f>
        <v>1.0043125951404481</v>
      </c>
      <c r="AC2" s="23">
        <f>100*P2/T2</f>
        <v>0.30436159949241504</v>
      </c>
      <c r="AD2" s="23">
        <f>AB2+AC2</f>
        <v>1.3086741946328631</v>
      </c>
      <c r="AE2" s="23">
        <v>1.3086741946328633</v>
      </c>
      <c r="AF2" s="78">
        <f>AD2-AB2-AC2</f>
        <v>0</v>
      </c>
      <c r="AG2" s="14">
        <v>2107619</v>
      </c>
      <c r="AH2" s="15">
        <v>108305</v>
      </c>
      <c r="AI2" s="16">
        <v>2184960</v>
      </c>
      <c r="AJ2" s="16">
        <f>AI2-AG2</f>
        <v>77341</v>
      </c>
      <c r="AK2" s="16">
        <v>30964</v>
      </c>
      <c r="AL2" s="16">
        <f>AI2+AK2</f>
        <v>2215924</v>
      </c>
      <c r="AM2" s="17">
        <v>22851</v>
      </c>
      <c r="AN2" s="10">
        <v>1739613</v>
      </c>
      <c r="AO2" s="11">
        <v>21661</v>
      </c>
      <c r="AP2" s="10">
        <v>1755081.2</v>
      </c>
      <c r="AQ2" s="10">
        <f>AP2-AN2</f>
        <v>15468.199999999953</v>
      </c>
      <c r="AR2" s="10">
        <v>6192.8000000000029</v>
      </c>
      <c r="AS2" s="10">
        <f>AP2+AQ2</f>
        <v>1770549.4</v>
      </c>
      <c r="AT2" s="11">
        <f t="shared" ref="AT2:AT41" si="5">AM2*$AT$42/$AM$42</f>
        <v>8873.0657725155288</v>
      </c>
      <c r="AU2" s="61">
        <v>0.8</v>
      </c>
      <c r="AV2" s="7">
        <f t="shared" ref="AV2:AV39" si="6">100*I2/AG2/V2</f>
        <v>15.883882341687849</v>
      </c>
      <c r="AW2" s="7">
        <f t="shared" ref="AW2:AW39" si="7">100*J2/AH2/V2</f>
        <v>34.158704673416104</v>
      </c>
      <c r="AX2" s="33">
        <f>U2*(BV2+BW2)/AI2</f>
        <v>16.409736591230761</v>
      </c>
      <c r="AY2" s="33">
        <f t="shared" ref="AY2:AY39" si="8">(1/$AU$2)*AW2</f>
        <v>42.698380841770131</v>
      </c>
      <c r="AZ2" s="7">
        <f t="shared" ref="AZ2:AZ65" si="9">100*N2/AL2/V2</f>
        <v>16.777078422707699</v>
      </c>
      <c r="BA2" s="7">
        <f>100*P2/AM2/V2</f>
        <v>493.04542581577533</v>
      </c>
      <c r="BB2" s="34">
        <f>(AW2-(AY2*AK2/AH2))*(AH2/AJ2)</f>
        <v>30.739786727217911</v>
      </c>
      <c r="BC2" s="32">
        <f t="shared" ref="BC2:BC39" si="10">100*I2/AN2/V2</f>
        <v>19.244034286422213</v>
      </c>
      <c r="BD2" s="32">
        <f t="shared" ref="BD2:BD39" si="11">100*J2/AO2/V2</f>
        <v>170.7935233670805</v>
      </c>
      <c r="BE2" s="35">
        <f>U2*(BV2+BW2)/AP2</f>
        <v>20.429036595215972</v>
      </c>
      <c r="BF2" s="35">
        <f t="shared" ref="BF2:BF39" si="12">(1/$AU$2)*BD2</f>
        <v>213.49190420885063</v>
      </c>
      <c r="BG2" s="32">
        <f t="shared" ref="BG2:BG65" si="13">100*N2/AS2/V2</f>
        <v>20.997285208060354</v>
      </c>
      <c r="BH2" s="32">
        <f>100*P2/AT2/V2</f>
        <v>1269.7506492304731</v>
      </c>
      <c r="BI2" s="36">
        <f>(BD2-(BF2*AR2/AO2))*(AO2/AQ2)</f>
        <v>153.69893363608998</v>
      </c>
      <c r="BJ2" s="65">
        <f t="shared" ref="BJ2:BJ65" si="14">100*AV2/BA2</f>
        <v>3.2215859857957199</v>
      </c>
      <c r="BK2" s="72">
        <f t="shared" ref="BK2:BK65" si="15">100*AX2/BA2</f>
        <v>3.328240306474763</v>
      </c>
      <c r="BL2" s="65">
        <f t="shared" ref="BL2:BL65" si="16">100*AZ2/BA2</f>
        <v>3.4027449691778289</v>
      </c>
      <c r="BM2" s="65">
        <f>LN(BL2)</f>
        <v>1.2245824497711846</v>
      </c>
      <c r="BN2" s="65">
        <f>100/BJ2</f>
        <v>31.040611810738422</v>
      </c>
      <c r="BO2" s="65">
        <f>100/BL2</f>
        <v>29.388038453014595</v>
      </c>
      <c r="BP2" s="63">
        <f>100*BC2/BH2</f>
        <v>1.5155758572035365</v>
      </c>
      <c r="BQ2" s="36">
        <f t="shared" ref="BQ2:BQ65" si="17">100*BE2/BH2</f>
        <v>1.6089014490834797</v>
      </c>
      <c r="BR2" s="63">
        <f>100*BG2/BH2</f>
        <v>1.6536542210697562</v>
      </c>
      <c r="BS2" s="63">
        <f>LN(BR2)</f>
        <v>0.50298751856105584</v>
      </c>
      <c r="BT2" s="63">
        <f>100/BP2</f>
        <v>65.981520835595063</v>
      </c>
      <c r="BU2" s="63">
        <f>100/BR2</f>
        <v>60.472134213952877</v>
      </c>
      <c r="BV2" s="23">
        <f>AV2*AG2/$U2</f>
        <v>0.90437069236763645</v>
      </c>
      <c r="BW2" s="23">
        <f t="shared" ref="BW2:BW65" si="18">BB2*AJ2/$U2</f>
        <v>6.4225626083631498E-2</v>
      </c>
      <c r="BX2" s="23">
        <f>BV2+BW2</f>
        <v>0.96859631845126792</v>
      </c>
      <c r="BY2" s="45">
        <f t="shared" ref="BY2:BY65" si="19">AY2*AK2/$U2</f>
        <v>3.5716276689180426E-2</v>
      </c>
      <c r="BZ2" s="23">
        <f>SUM(BX2:BY2)</f>
        <v>1.0043125951404483</v>
      </c>
      <c r="CA2" s="23">
        <f t="shared" ref="CA2:CA65" si="20">AC2</f>
        <v>0.30436159949241504</v>
      </c>
      <c r="CB2" s="23">
        <f t="shared" ref="CB2:CB65" si="21">BZ2+CA2</f>
        <v>1.3086741946328635</v>
      </c>
      <c r="CC2" s="56"/>
      <c r="CD2" s="76">
        <f t="shared" ref="CD2:CD39" si="22">BW2+BY2-Y2</f>
        <v>0</v>
      </c>
      <c r="CE2" s="76">
        <f t="shared" ref="CE2:CE33" si="23">BZ2-AB2</f>
        <v>0</v>
      </c>
      <c r="CF2" s="76">
        <f t="shared" ref="CF2:CF33" si="24">CA2-AC2</f>
        <v>0</v>
      </c>
      <c r="CG2" s="76">
        <f t="shared" ref="CG2:CG65" si="25">CB2-W2</f>
        <v>0</v>
      </c>
      <c r="CH2" s="1">
        <v>1.1572230664267209</v>
      </c>
      <c r="CI2" s="73">
        <v>0.93714876691206372</v>
      </c>
      <c r="CJ2" s="73">
        <v>7.1695592546447071E-2</v>
      </c>
      <c r="CK2" s="73">
        <f>CI2+CJ2</f>
        <v>1.0088443594585108</v>
      </c>
      <c r="CL2" s="73">
        <v>0.14837870696821015</v>
      </c>
    </row>
    <row r="3" spans="1:90" x14ac:dyDescent="0.25">
      <c r="A3">
        <v>1934</v>
      </c>
      <c r="B3" s="41">
        <v>338924150</v>
      </c>
      <c r="C3" s="41">
        <v>338924150</v>
      </c>
      <c r="D3" s="41">
        <f t="shared" ref="D3:D66" si="26">B3-C3</f>
        <v>0</v>
      </c>
      <c r="E3" s="41">
        <v>268257230.07643723</v>
      </c>
      <c r="F3" s="41">
        <v>24290152.175139587</v>
      </c>
      <c r="I3" s="41">
        <f t="shared" ref="I3:I39" si="27">B3*E3/Q3</f>
        <v>268257230.07643721</v>
      </c>
      <c r="J3" s="41">
        <f t="shared" ref="J3:J39" si="28">B3*F3/Q3</f>
        <v>24290152.175139584</v>
      </c>
      <c r="M3" s="41">
        <f t="shared" ref="M3:M66" si="29">SUM(E3:H3)</f>
        <v>292547382.25157684</v>
      </c>
      <c r="N3" s="41">
        <f t="shared" si="0"/>
        <v>292547382.25157678</v>
      </c>
      <c r="O3" s="39">
        <v>46376767.748423204</v>
      </c>
      <c r="P3" s="39">
        <f t="shared" ref="P3:P66" si="30">B3*O3/Q3</f>
        <v>46376767.748423196</v>
      </c>
      <c r="Q3" s="41">
        <f t="shared" ref="Q3:Q66" si="31">M3+O3</f>
        <v>338924150.00000006</v>
      </c>
      <c r="R3" s="41">
        <f t="shared" si="1"/>
        <v>0</v>
      </c>
      <c r="S3" s="41">
        <v>338924150</v>
      </c>
      <c r="T3" s="2">
        <v>29342500000</v>
      </c>
      <c r="U3" s="2">
        <v>37530262</v>
      </c>
      <c r="V3" s="1">
        <f t="shared" ref="V3:V66" si="32">T3/U3</f>
        <v>781.83573565247161</v>
      </c>
      <c r="W3" s="23">
        <f t="shared" si="2"/>
        <v>1.1550622816733407</v>
      </c>
      <c r="X3" s="24">
        <f t="shared" si="3"/>
        <v>0.91422758823016848</v>
      </c>
      <c r="Y3" s="24">
        <f t="shared" si="4"/>
        <v>8.2781467752030616E-2</v>
      </c>
      <c r="Z3" s="24"/>
      <c r="AA3" s="24"/>
      <c r="AB3" s="23">
        <f t="shared" ref="AB3:AB66" si="33">SUM(X3:AA3)</f>
        <v>0.99700905598219913</v>
      </c>
      <c r="AC3" s="23">
        <f t="shared" ref="AC3:AC54" si="34">100*P3/T3</f>
        <v>0.1580532256911415</v>
      </c>
      <c r="AD3" s="23">
        <f t="shared" ref="AD3:AD66" si="35">AB3+AC3</f>
        <v>1.1550622816733407</v>
      </c>
      <c r="AE3" s="23">
        <v>1.1550622816733407</v>
      </c>
      <c r="AF3" s="78">
        <f t="shared" ref="AF3:AF66" si="36">AD3-AB3-AC3</f>
        <v>0</v>
      </c>
      <c r="AG3" s="14">
        <v>2264863</v>
      </c>
      <c r="AH3" s="15">
        <v>125359</v>
      </c>
      <c r="AI3" s="16">
        <v>2357415</v>
      </c>
      <c r="AJ3" s="16">
        <f t="shared" ref="AJ3:AJ66" si="37">AI3-AG3</f>
        <v>92552</v>
      </c>
      <c r="AK3" s="16">
        <v>32807</v>
      </c>
      <c r="AL3" s="16">
        <f t="shared" ref="AL3:AL66" si="38">AI3+AK3</f>
        <v>2390222</v>
      </c>
      <c r="AM3" s="17">
        <v>25211</v>
      </c>
      <c r="AN3" s="10">
        <v>1889843</v>
      </c>
      <c r="AO3" s="11">
        <v>25697.331393467961</v>
      </c>
      <c r="AP3" s="10">
        <v>1908815.2270848383</v>
      </c>
      <c r="AQ3" s="10">
        <f t="shared" ref="AQ3:AQ66" si="39">AP3-AN3</f>
        <v>18972.22708483832</v>
      </c>
      <c r="AR3" s="10">
        <v>6725.1043086296413</v>
      </c>
      <c r="AS3" s="10">
        <f t="shared" ref="AS3:AS66" si="40">AP3+AQ3</f>
        <v>1927787.4541696766</v>
      </c>
      <c r="AT3" s="11">
        <f t="shared" si="5"/>
        <v>9789.456093426501</v>
      </c>
      <c r="AU3" s="59"/>
      <c r="AV3" s="7">
        <f t="shared" si="6"/>
        <v>15.14934939283583</v>
      </c>
      <c r="AW3" s="7">
        <f t="shared" si="7"/>
        <v>24.783303739486275</v>
      </c>
      <c r="AX3" s="33">
        <f t="shared" ref="AX3:AX39" si="41">U3*(BV3+BW3)/AI3</f>
        <v>15.441353677718153</v>
      </c>
      <c r="AY3" s="33">
        <f t="shared" si="8"/>
        <v>30.979129674357843</v>
      </c>
      <c r="AZ3" s="7">
        <f t="shared" si="9"/>
        <v>15.65461747376796</v>
      </c>
      <c r="BA3" s="7">
        <f t="shared" ref="BA3:BA66" si="42">100*P3/AM3/V3</f>
        <v>235.28535044756936</v>
      </c>
      <c r="BB3" s="34">
        <f t="shared" ref="BB3:BB39" si="43">(AW3-(AY3*AK3/AH3))*(AH3/AJ3)</f>
        <v>22.587063123990859</v>
      </c>
      <c r="BC3" s="32">
        <f t="shared" si="10"/>
        <v>18.155582719784839</v>
      </c>
      <c r="BD3" s="32">
        <f t="shared" si="11"/>
        <v>120.90010927235753</v>
      </c>
      <c r="BE3" s="35">
        <f t="shared" ref="BE3:BE39" si="44">U3*(BV3+BW3)/AP3</f>
        <v>19.070299871691063</v>
      </c>
      <c r="BF3" s="35">
        <f t="shared" si="12"/>
        <v>151.12513659044691</v>
      </c>
      <c r="BG3" s="32">
        <f t="shared" si="13"/>
        <v>19.409821869341414</v>
      </c>
      <c r="BH3" s="32">
        <f t="shared" ref="BH3:BH66" si="45">100*P3/AT3/V3</f>
        <v>605.93549973800771</v>
      </c>
      <c r="BI3" s="36">
        <f t="shared" ref="BI3:BI39" si="46">(BD3-(BF3*AR3/AO3))*(AO3/AQ3)</f>
        <v>110.18621361127447</v>
      </c>
      <c r="BJ3" s="65">
        <f t="shared" si="14"/>
        <v>6.4387134022658534</v>
      </c>
      <c r="BK3" s="72">
        <f t="shared" si="15"/>
        <v>6.5628198476211894</v>
      </c>
      <c r="BL3" s="65">
        <f t="shared" si="16"/>
        <v>6.6534603382612261</v>
      </c>
      <c r="BM3" s="65">
        <f t="shared" ref="BM3:BM66" si="47">LN(BL3)</f>
        <v>1.895137070950035</v>
      </c>
      <c r="BN3" s="65">
        <f t="shared" ref="BN3:BN66" si="48">100/BJ3</f>
        <v>15.531053139406533</v>
      </c>
      <c r="BO3" s="65">
        <f t="shared" ref="BO3:BO66" si="49">100/BL3</f>
        <v>15.029773218146721</v>
      </c>
      <c r="BP3" s="63">
        <f t="shared" ref="BP3:BP66" si="50">100*BC3/BH3</f>
        <v>2.9962896591526467</v>
      </c>
      <c r="BQ3" s="36">
        <f t="shared" si="17"/>
        <v>3.147249151095556</v>
      </c>
      <c r="BR3" s="63">
        <f>100*BG3/BH3</f>
        <v>3.2032818472813962</v>
      </c>
      <c r="BS3" s="63">
        <f t="shared" ref="BS3:BS66" si="51">LN(BR3)</f>
        <v>1.1641758615360374</v>
      </c>
      <c r="BT3" s="63">
        <f t="shared" ref="BT3:BT66" si="52">100/BP3</f>
        <v>33.374610393402378</v>
      </c>
      <c r="BU3" s="63">
        <f t="shared" ref="BU3:BU66" si="53">100/BR3</f>
        <v>31.217983545490799</v>
      </c>
      <c r="BV3" s="23">
        <f t="shared" ref="BV3:BV66" si="54">AV3*AG3/U3</f>
        <v>0.91422758823016836</v>
      </c>
      <c r="BW3" s="23">
        <f t="shared" si="18"/>
        <v>5.5701126367079509E-2</v>
      </c>
      <c r="BX3" s="23">
        <f t="shared" ref="BX3:BX66" si="55">BV3+BW3</f>
        <v>0.96992871459724783</v>
      </c>
      <c r="BY3" s="45">
        <f t="shared" si="19"/>
        <v>2.7080341384951103E-2</v>
      </c>
      <c r="BZ3" s="23">
        <f t="shared" ref="BZ3:BZ66" si="56">SUM(BX3:BY3)</f>
        <v>0.99700905598219891</v>
      </c>
      <c r="CA3" s="23">
        <f t="shared" si="20"/>
        <v>0.1580532256911415</v>
      </c>
      <c r="CB3" s="23">
        <f t="shared" si="21"/>
        <v>1.1550622816733405</v>
      </c>
      <c r="CC3" s="56"/>
      <c r="CD3" s="76">
        <f t="shared" si="22"/>
        <v>0</v>
      </c>
      <c r="CE3" s="76">
        <f t="shared" si="23"/>
        <v>0</v>
      </c>
      <c r="CF3" s="76">
        <f t="shared" si="24"/>
        <v>0</v>
      </c>
      <c r="CG3" s="76">
        <f t="shared" si="25"/>
        <v>0</v>
      </c>
      <c r="CH3" s="1">
        <v>1.046447330663713</v>
      </c>
      <c r="CI3" s="73">
        <v>0.89444728313618005</v>
      </c>
      <c r="CJ3" s="73">
        <v>6.5266686815986075E-2</v>
      </c>
      <c r="CK3" s="73">
        <f t="shared" ref="CK3:CK66" si="57">CI3+CJ3</f>
        <v>0.95971396995216618</v>
      </c>
      <c r="CL3" s="73">
        <v>8.6733360711546914E-2</v>
      </c>
    </row>
    <row r="4" spans="1:90" x14ac:dyDescent="0.25">
      <c r="A4">
        <v>1935</v>
      </c>
      <c r="B4" s="41">
        <v>410214676</v>
      </c>
      <c r="C4" s="41">
        <v>410214676</v>
      </c>
      <c r="D4" s="41">
        <f t="shared" si="26"/>
        <v>0</v>
      </c>
      <c r="E4" s="41">
        <v>290156588.76983476</v>
      </c>
      <c r="F4" s="41">
        <v>38137169.404688224</v>
      </c>
      <c r="I4" s="41">
        <f t="shared" si="27"/>
        <v>290156588.76983476</v>
      </c>
      <c r="J4" s="41">
        <f t="shared" si="28"/>
        <v>38137169.404688224</v>
      </c>
      <c r="M4" s="41">
        <f t="shared" si="29"/>
        <v>328293758.174523</v>
      </c>
      <c r="N4" s="41">
        <f t="shared" si="0"/>
        <v>328293758.174523</v>
      </c>
      <c r="O4" s="39">
        <v>81920917.825477004</v>
      </c>
      <c r="P4" s="39">
        <f t="shared" si="30"/>
        <v>81920917.825477004</v>
      </c>
      <c r="Q4" s="41">
        <f t="shared" si="31"/>
        <v>410214676</v>
      </c>
      <c r="R4" s="41">
        <f t="shared" si="1"/>
        <v>0</v>
      </c>
      <c r="S4" s="41">
        <v>410214676</v>
      </c>
      <c r="T4" s="2">
        <v>31680000000</v>
      </c>
      <c r="U4" s="2">
        <v>38066623</v>
      </c>
      <c r="V4" s="1">
        <f t="shared" si="32"/>
        <v>832.2251227801321</v>
      </c>
      <c r="W4" s="23">
        <f t="shared" si="2"/>
        <v>1.2948695580808081</v>
      </c>
      <c r="X4" s="24">
        <f t="shared" si="3"/>
        <v>0.91589832313710462</v>
      </c>
      <c r="Y4" s="24">
        <f t="shared" si="4"/>
        <v>0.12038247918146536</v>
      </c>
      <c r="Z4" s="24"/>
      <c r="AA4" s="24"/>
      <c r="AB4" s="23">
        <f t="shared" si="33"/>
        <v>1.0362808023185699</v>
      </c>
      <c r="AC4" s="23">
        <f t="shared" si="34"/>
        <v>0.25858875576223805</v>
      </c>
      <c r="AD4" s="23">
        <f t="shared" si="35"/>
        <v>1.2948695580808081</v>
      </c>
      <c r="AE4" s="23">
        <v>1.2948695580808081</v>
      </c>
      <c r="AF4" s="78">
        <f t="shared" si="36"/>
        <v>0</v>
      </c>
      <c r="AG4" s="14">
        <v>2413594</v>
      </c>
      <c r="AH4" s="15">
        <v>142999</v>
      </c>
      <c r="AI4" s="16">
        <v>2522728</v>
      </c>
      <c r="AJ4" s="16">
        <f t="shared" si="37"/>
        <v>109134</v>
      </c>
      <c r="AK4" s="16">
        <v>33865</v>
      </c>
      <c r="AL4" s="16">
        <f t="shared" si="38"/>
        <v>2556593</v>
      </c>
      <c r="AM4" s="17">
        <v>27212</v>
      </c>
      <c r="AN4" s="10">
        <v>2019758</v>
      </c>
      <c r="AO4" s="11">
        <v>30022.456448754572</v>
      </c>
      <c r="AP4" s="10">
        <v>2042670.5431791719</v>
      </c>
      <c r="AQ4" s="10">
        <f t="shared" si="39"/>
        <v>22912.543179171858</v>
      </c>
      <c r="AR4" s="10">
        <v>7109.9132695828157</v>
      </c>
      <c r="AS4" s="10">
        <f t="shared" si="40"/>
        <v>2065583.0863583437</v>
      </c>
      <c r="AT4" s="11">
        <f t="shared" si="5"/>
        <v>10566.446361283644</v>
      </c>
      <c r="AU4" s="59"/>
      <c r="AV4" s="7">
        <f t="shared" si="6"/>
        <v>14.445327662064264</v>
      </c>
      <c r="AW4" s="7">
        <f t="shared" si="7"/>
        <v>32.046059418640617</v>
      </c>
      <c r="AX4" s="33">
        <f t="shared" si="41"/>
        <v>15.099194550991308</v>
      </c>
      <c r="AY4" s="33">
        <f t="shared" si="8"/>
        <v>40.057574273300773</v>
      </c>
      <c r="AZ4" s="7">
        <f t="shared" si="9"/>
        <v>15.429796852294649</v>
      </c>
      <c r="BA4" s="7">
        <f t="shared" si="42"/>
        <v>361.73749366603676</v>
      </c>
      <c r="BB4" s="34">
        <f t="shared" si="43"/>
        <v>29.56003351880128</v>
      </c>
      <c r="BC4" s="32">
        <f t="shared" si="10"/>
        <v>17.262046330893273</v>
      </c>
      <c r="BD4" s="32">
        <f t="shared" si="11"/>
        <v>152.6375584432329</v>
      </c>
      <c r="BE4" s="35">
        <f t="shared" si="44"/>
        <v>18.647726134019084</v>
      </c>
      <c r="BF4" s="35">
        <f t="shared" si="12"/>
        <v>190.79694805404114</v>
      </c>
      <c r="BG4" s="32">
        <f t="shared" si="13"/>
        <v>19.097615043675383</v>
      </c>
      <c r="BH4" s="32">
        <f t="shared" si="45"/>
        <v>931.59046486129728</v>
      </c>
      <c r="BI4" s="36">
        <f t="shared" si="46"/>
        <v>140.79644816440057</v>
      </c>
      <c r="BJ4" s="65">
        <f t="shared" si="14"/>
        <v>3.9933177829225737</v>
      </c>
      <c r="BK4" s="72">
        <f t="shared" si="15"/>
        <v>4.1740750724975122</v>
      </c>
      <c r="BL4" s="65">
        <f t="shared" si="16"/>
        <v>4.2654679491254903</v>
      </c>
      <c r="BM4" s="65">
        <f t="shared" si="47"/>
        <v>1.4505518933600656</v>
      </c>
      <c r="BN4" s="65">
        <f t="shared" si="48"/>
        <v>25.041833742270668</v>
      </c>
      <c r="BO4" s="65">
        <f t="shared" si="49"/>
        <v>23.444086602620487</v>
      </c>
      <c r="BP4" s="63">
        <f t="shared" si="50"/>
        <v>1.8529651152519457</v>
      </c>
      <c r="BQ4" s="36">
        <f t="shared" si="17"/>
        <v>2.0017085658766924</v>
      </c>
      <c r="BR4" s="63">
        <f>100*BG4/BH4</f>
        <v>2.0500011286095323</v>
      </c>
      <c r="BS4" s="63">
        <f t="shared" si="51"/>
        <v>0.7178403436914006</v>
      </c>
      <c r="BT4" s="63">
        <f t="shared" si="52"/>
        <v>53.967556742914233</v>
      </c>
      <c r="BU4" s="63">
        <f t="shared" si="53"/>
        <v>48.780460949222821</v>
      </c>
      <c r="BV4" s="23">
        <f t="shared" si="54"/>
        <v>0.91589832313710462</v>
      </c>
      <c r="BW4" s="23">
        <f t="shared" si="18"/>
        <v>8.474628017412679E-2</v>
      </c>
      <c r="BX4" s="23">
        <f t="shared" si="55"/>
        <v>1.0006446033112315</v>
      </c>
      <c r="BY4" s="45">
        <f t="shared" si="19"/>
        <v>3.5636199007338547E-2</v>
      </c>
      <c r="BZ4" s="23">
        <f t="shared" si="56"/>
        <v>1.0362808023185701</v>
      </c>
      <c r="CA4" s="23">
        <f t="shared" si="20"/>
        <v>0.25858875576223805</v>
      </c>
      <c r="CB4" s="23">
        <f t="shared" si="21"/>
        <v>1.2948695580808081</v>
      </c>
      <c r="CC4" s="56"/>
      <c r="CD4" s="76">
        <f t="shared" si="22"/>
        <v>0</v>
      </c>
      <c r="CE4" s="76">
        <f t="shared" si="23"/>
        <v>0</v>
      </c>
      <c r="CF4" s="76">
        <f t="shared" si="24"/>
        <v>0</v>
      </c>
      <c r="CG4" s="76">
        <f t="shared" si="25"/>
        <v>0</v>
      </c>
      <c r="CH4" s="1">
        <v>1.1530046906565656</v>
      </c>
      <c r="CI4" s="73">
        <v>0.93379404696222823</v>
      </c>
      <c r="CJ4" s="73">
        <v>9.4099861349718816E-2</v>
      </c>
      <c r="CK4" s="73">
        <f t="shared" si="57"/>
        <v>1.0278939083119472</v>
      </c>
      <c r="CL4" s="73">
        <v>0.12511078234461862</v>
      </c>
    </row>
    <row r="5" spans="1:90" x14ac:dyDescent="0.25">
      <c r="A5">
        <v>1936</v>
      </c>
      <c r="B5" s="41">
        <v>435234642</v>
      </c>
      <c r="C5" s="41">
        <v>435234642</v>
      </c>
      <c r="D5" s="41">
        <f t="shared" si="26"/>
        <v>0</v>
      </c>
      <c r="E5" s="41">
        <v>283514830.88767648</v>
      </c>
      <c r="F5" s="41">
        <v>41540805.785502411</v>
      </c>
      <c r="I5" s="41">
        <f t="shared" si="27"/>
        <v>283514830.88767648</v>
      </c>
      <c r="J5" s="41">
        <f t="shared" si="28"/>
        <v>41540805.785502411</v>
      </c>
      <c r="M5" s="41">
        <f t="shared" si="29"/>
        <v>325055636.67317891</v>
      </c>
      <c r="N5" s="41">
        <f t="shared" si="0"/>
        <v>325055636.67317891</v>
      </c>
      <c r="O5" s="39">
        <v>110179005.32682112</v>
      </c>
      <c r="P5" s="39">
        <f t="shared" si="30"/>
        <v>110179005.32682112</v>
      </c>
      <c r="Q5" s="41">
        <f t="shared" si="31"/>
        <v>435234642</v>
      </c>
      <c r="R5" s="41">
        <f t="shared" si="1"/>
        <v>0</v>
      </c>
      <c r="S5" s="41">
        <v>435234642</v>
      </c>
      <c r="T5" s="2">
        <v>36080000000</v>
      </c>
      <c r="U5" s="2">
        <v>38630175</v>
      </c>
      <c r="V5" s="1">
        <f t="shared" si="32"/>
        <v>933.98489652195462</v>
      </c>
      <c r="W5" s="23">
        <f t="shared" si="2"/>
        <v>1.2063044401330376</v>
      </c>
      <c r="X5" s="24">
        <f t="shared" si="3"/>
        <v>0.78579498583058893</v>
      </c>
      <c r="Y5" s="24">
        <f t="shared" si="4"/>
        <v>0.11513527102411976</v>
      </c>
      <c r="Z5" s="24"/>
      <c r="AA5" s="24"/>
      <c r="AB5" s="23">
        <f t="shared" si="33"/>
        <v>0.90093025685470873</v>
      </c>
      <c r="AC5" s="23">
        <f t="shared" si="34"/>
        <v>0.30537418327832905</v>
      </c>
      <c r="AD5" s="23">
        <f t="shared" si="35"/>
        <v>1.2063044401330378</v>
      </c>
      <c r="AE5" s="23">
        <v>1.2063044401330376</v>
      </c>
      <c r="AF5" s="78">
        <f t="shared" si="36"/>
        <v>0</v>
      </c>
      <c r="AG5" s="14">
        <v>2563454</v>
      </c>
      <c r="AH5" s="15">
        <v>161699</v>
      </c>
      <c r="AI5" s="16">
        <v>2688426</v>
      </c>
      <c r="AJ5" s="16">
        <f t="shared" si="37"/>
        <v>124972</v>
      </c>
      <c r="AK5" s="16">
        <v>36727</v>
      </c>
      <c r="AL5" s="16">
        <f t="shared" si="38"/>
        <v>2725153</v>
      </c>
      <c r="AM5" s="17">
        <v>27028</v>
      </c>
      <c r="AN5" s="10">
        <v>2155371</v>
      </c>
      <c r="AO5" s="11">
        <v>34745.328439391436</v>
      </c>
      <c r="AP5" s="10">
        <v>2182224.5562107842</v>
      </c>
      <c r="AQ5" s="10">
        <f t="shared" si="39"/>
        <v>26853.556210784242</v>
      </c>
      <c r="AR5" s="10">
        <v>7891.7722286070348</v>
      </c>
      <c r="AS5" s="10">
        <f t="shared" si="40"/>
        <v>2209078.1124215685</v>
      </c>
      <c r="AT5" s="11">
        <f t="shared" si="5"/>
        <v>10494.998980331264</v>
      </c>
      <c r="AU5" s="59"/>
      <c r="AV5" s="7">
        <f t="shared" si="6"/>
        <v>11.841600362931487</v>
      </c>
      <c r="AW5" s="7">
        <f t="shared" si="7"/>
        <v>27.506018394264501</v>
      </c>
      <c r="AX5" s="33">
        <f t="shared" si="41"/>
        <v>12.47582286554834</v>
      </c>
      <c r="AY5" s="33">
        <f t="shared" si="8"/>
        <v>34.38252299283063</v>
      </c>
      <c r="AZ5" s="7">
        <f t="shared" si="9"/>
        <v>12.771060371690083</v>
      </c>
      <c r="BA5" s="7">
        <f t="shared" si="42"/>
        <v>436.46063861639504</v>
      </c>
      <c r="BB5" s="34">
        <f t="shared" si="43"/>
        <v>25.485138642067703</v>
      </c>
      <c r="BC5" s="32">
        <f t="shared" si="10"/>
        <v>14.08360686710463</v>
      </c>
      <c r="BD5" s="32">
        <f t="shared" si="11"/>
        <v>128.00845086534682</v>
      </c>
      <c r="BE5" s="35">
        <f t="shared" si="44"/>
        <v>15.369786976173572</v>
      </c>
      <c r="BF5" s="35">
        <f t="shared" si="12"/>
        <v>160.01056358168353</v>
      </c>
      <c r="BG5" s="32">
        <f t="shared" si="13"/>
        <v>15.754578024831163</v>
      </c>
      <c r="BH5" s="32">
        <f t="shared" si="45"/>
        <v>1124.0266114014978</v>
      </c>
      <c r="BI5" s="36">
        <f t="shared" si="46"/>
        <v>118.60361143145114</v>
      </c>
      <c r="BJ5" s="65">
        <f t="shared" si="14"/>
        <v>2.7130969703178804</v>
      </c>
      <c r="BK5" s="72">
        <f t="shared" si="15"/>
        <v>2.8584073251364441</v>
      </c>
      <c r="BL5" s="65">
        <f t="shared" si="16"/>
        <v>2.9260508833454186</v>
      </c>
      <c r="BM5" s="65">
        <f t="shared" si="47"/>
        <v>1.0736536925169315</v>
      </c>
      <c r="BN5" s="65">
        <f t="shared" si="48"/>
        <v>36.858247638779929</v>
      </c>
      <c r="BO5" s="65">
        <f t="shared" si="49"/>
        <v>34.175755647033654</v>
      </c>
      <c r="BP5" s="63">
        <f t="shared" si="50"/>
        <v>1.252960270179406</v>
      </c>
      <c r="BQ5" s="36">
        <f t="shared" si="17"/>
        <v>1.3673863963958721</v>
      </c>
      <c r="BR5" s="63">
        <f>100*BG5/BH5</f>
        <v>1.4016196649639368</v>
      </c>
      <c r="BS5" s="63">
        <f t="shared" si="51"/>
        <v>0.33762847146967079</v>
      </c>
      <c r="BT5" s="63">
        <f t="shared" si="52"/>
        <v>79.810990324283324</v>
      </c>
      <c r="BU5" s="63">
        <f t="shared" si="53"/>
        <v>71.346030952393193</v>
      </c>
      <c r="BV5" s="23">
        <f t="shared" si="54"/>
        <v>0.78579498583058904</v>
      </c>
      <c r="BW5" s="23">
        <f t="shared" si="18"/>
        <v>8.2446655920572071E-2</v>
      </c>
      <c r="BX5" s="23">
        <f t="shared" si="55"/>
        <v>0.86824164175116114</v>
      </c>
      <c r="BY5" s="45">
        <f t="shared" si="19"/>
        <v>3.2688615103547695E-2</v>
      </c>
      <c r="BZ5" s="23">
        <f t="shared" si="56"/>
        <v>0.90093025685470884</v>
      </c>
      <c r="CA5" s="23">
        <f t="shared" si="20"/>
        <v>0.30537418327832905</v>
      </c>
      <c r="CB5" s="23">
        <f t="shared" si="21"/>
        <v>1.2063044401330378</v>
      </c>
      <c r="CC5" s="56"/>
      <c r="CD5" s="76">
        <f t="shared" si="22"/>
        <v>0</v>
      </c>
      <c r="CE5" s="76">
        <f t="shared" si="23"/>
        <v>0</v>
      </c>
      <c r="CF5" s="76">
        <f t="shared" si="24"/>
        <v>0</v>
      </c>
      <c r="CG5" s="76">
        <f t="shared" si="25"/>
        <v>0</v>
      </c>
      <c r="CH5" s="1">
        <v>1.0249658342572061</v>
      </c>
      <c r="CI5" s="73">
        <v>0.75742939604045656</v>
      </c>
      <c r="CJ5" s="73">
        <v>8.8050844308988699E-2</v>
      </c>
      <c r="CK5" s="73">
        <f t="shared" si="57"/>
        <v>0.84548024034944524</v>
      </c>
      <c r="CL5" s="73">
        <v>0.17948559390776081</v>
      </c>
    </row>
    <row r="6" spans="1:90" x14ac:dyDescent="0.25">
      <c r="A6">
        <v>1937</v>
      </c>
      <c r="B6" s="41">
        <v>524748732</v>
      </c>
      <c r="C6" s="41">
        <v>524748732</v>
      </c>
      <c r="D6" s="41">
        <f t="shared" si="26"/>
        <v>0</v>
      </c>
      <c r="E6" s="41">
        <v>332056220.20711404</v>
      </c>
      <c r="F6" s="41">
        <v>51713461.767000422</v>
      </c>
      <c r="I6" s="41">
        <f t="shared" si="27"/>
        <v>332056220.20711404</v>
      </c>
      <c r="J6" s="41">
        <f t="shared" si="28"/>
        <v>51713461.767000422</v>
      </c>
      <c r="M6" s="41">
        <f t="shared" si="29"/>
        <v>383769681.97411448</v>
      </c>
      <c r="N6" s="41">
        <f t="shared" si="0"/>
        <v>383769681.97411448</v>
      </c>
      <c r="O6" s="39">
        <v>140979050.02588555</v>
      </c>
      <c r="P6" s="39">
        <f t="shared" si="30"/>
        <v>140979050.02588555</v>
      </c>
      <c r="Q6" s="41">
        <f t="shared" si="31"/>
        <v>524748732</v>
      </c>
      <c r="R6" s="41">
        <f t="shared" si="1"/>
        <v>0</v>
      </c>
      <c r="S6" s="41">
        <v>524748732</v>
      </c>
      <c r="T6" s="2">
        <v>41277500000</v>
      </c>
      <c r="U6" s="2">
        <v>39224919</v>
      </c>
      <c r="V6" s="1">
        <f t="shared" si="32"/>
        <v>1052.3284955668105</v>
      </c>
      <c r="W6" s="23">
        <f t="shared" si="2"/>
        <v>1.2712706244321967</v>
      </c>
      <c r="X6" s="24">
        <f t="shared" si="3"/>
        <v>0.80444847727482049</v>
      </c>
      <c r="Y6" s="24">
        <f t="shared" si="4"/>
        <v>0.12528244628914159</v>
      </c>
      <c r="Z6" s="24"/>
      <c r="AA6" s="24"/>
      <c r="AB6" s="23">
        <f t="shared" si="33"/>
        <v>0.92973092356396214</v>
      </c>
      <c r="AC6" s="23">
        <f t="shared" si="34"/>
        <v>0.3415397008682346</v>
      </c>
      <c r="AD6" s="23">
        <f t="shared" si="35"/>
        <v>1.2712706244321967</v>
      </c>
      <c r="AE6" s="23">
        <v>1.2712706244321967</v>
      </c>
      <c r="AF6" s="78">
        <f t="shared" si="36"/>
        <v>0</v>
      </c>
      <c r="AG6" s="14">
        <v>2702383</v>
      </c>
      <c r="AH6" s="15">
        <v>182070</v>
      </c>
      <c r="AI6" s="16">
        <v>2843013</v>
      </c>
      <c r="AJ6" s="16">
        <f t="shared" si="37"/>
        <v>140630</v>
      </c>
      <c r="AK6" s="16">
        <v>41440</v>
      </c>
      <c r="AL6" s="16">
        <f t="shared" si="38"/>
        <v>2884453</v>
      </c>
      <c r="AM6" s="17">
        <v>25808</v>
      </c>
      <c r="AN6" s="10">
        <v>2250171</v>
      </c>
      <c r="AO6" s="11">
        <v>40014.199551437283</v>
      </c>
      <c r="AP6" s="10">
        <v>2281077.7769699492</v>
      </c>
      <c r="AQ6" s="10">
        <f t="shared" si="39"/>
        <v>30906.776969949249</v>
      </c>
      <c r="AR6" s="10">
        <v>9107.4225814882375</v>
      </c>
      <c r="AS6" s="10">
        <f t="shared" si="40"/>
        <v>2311984.5539398985</v>
      </c>
      <c r="AT6" s="11">
        <f t="shared" si="5"/>
        <v>10021.271780538302</v>
      </c>
      <c r="AU6" s="59"/>
      <c r="AV6" s="7">
        <f t="shared" si="6"/>
        <v>11.676518968916758</v>
      </c>
      <c r="AW6" s="7">
        <f t="shared" si="7"/>
        <v>26.990683845847361</v>
      </c>
      <c r="AX6" s="33">
        <f t="shared" si="41"/>
        <v>12.335681456742092</v>
      </c>
      <c r="AY6" s="33">
        <f t="shared" si="8"/>
        <v>33.7383548073092</v>
      </c>
      <c r="AZ6" s="7">
        <f t="shared" si="9"/>
        <v>12.643166717776856</v>
      </c>
      <c r="BA6" s="7">
        <f t="shared" si="42"/>
        <v>519.09745434906745</v>
      </c>
      <c r="BB6" s="34">
        <f t="shared" si="43"/>
        <v>25.002320874625156</v>
      </c>
      <c r="BC6" s="32">
        <f t="shared" si="10"/>
        <v>14.023123736275231</v>
      </c>
      <c r="BD6" s="32">
        <f t="shared" si="11"/>
        <v>122.81124857930376</v>
      </c>
      <c r="BE6" s="35">
        <f t="shared" si="44"/>
        <v>15.3745317671554</v>
      </c>
      <c r="BF6" s="35">
        <f t="shared" si="12"/>
        <v>153.51406072412971</v>
      </c>
      <c r="BG6" s="32">
        <f t="shared" si="13"/>
        <v>15.773730021874371</v>
      </c>
      <c r="BH6" s="32">
        <f t="shared" si="45"/>
        <v>1336.8430070780007</v>
      </c>
      <c r="BI6" s="36">
        <f t="shared" si="46"/>
        <v>113.7639291219924</v>
      </c>
      <c r="BJ6" s="65">
        <f t="shared" si="14"/>
        <v>2.2493886015216082</v>
      </c>
      <c r="BK6" s="72">
        <f t="shared" si="15"/>
        <v>2.3763710173093924</v>
      </c>
      <c r="BL6" s="65">
        <f t="shared" si="16"/>
        <v>2.4356056096693837</v>
      </c>
      <c r="BM6" s="65">
        <f t="shared" si="47"/>
        <v>0.89019543594776707</v>
      </c>
      <c r="BN6" s="65">
        <f t="shared" si="48"/>
        <v>44.456524734034211</v>
      </c>
      <c r="BO6" s="65">
        <f t="shared" si="49"/>
        <v>41.057550369813072</v>
      </c>
      <c r="BP6" s="63">
        <f t="shared" si="50"/>
        <v>1.0489731151697623</v>
      </c>
      <c r="BQ6" s="36">
        <f t="shared" si="17"/>
        <v>1.1500626240892879</v>
      </c>
      <c r="BR6" s="63">
        <f>100*BG6/BH6</f>
        <v>1.1799238907156151</v>
      </c>
      <c r="BS6" s="63">
        <f t="shared" si="51"/>
        <v>0.16544993700385152</v>
      </c>
      <c r="BT6" s="63">
        <f t="shared" si="52"/>
        <v>95.331327899491811</v>
      </c>
      <c r="BU6" s="63">
        <f t="shared" si="53"/>
        <v>84.751229114744632</v>
      </c>
      <c r="BV6" s="23">
        <f t="shared" si="54"/>
        <v>0.80444847727482049</v>
      </c>
      <c r="BW6" s="23">
        <f t="shared" si="18"/>
        <v>8.9638843730908288E-2</v>
      </c>
      <c r="BX6" s="23">
        <f t="shared" si="55"/>
        <v>0.89408732100572874</v>
      </c>
      <c r="BY6" s="45">
        <f t="shared" si="19"/>
        <v>3.5643602558233282E-2</v>
      </c>
      <c r="BZ6" s="23">
        <f t="shared" si="56"/>
        <v>0.92973092356396203</v>
      </c>
      <c r="CA6" s="23">
        <f t="shared" si="20"/>
        <v>0.3415397008682346</v>
      </c>
      <c r="CB6" s="23">
        <f t="shared" si="21"/>
        <v>1.2712706244321965</v>
      </c>
      <c r="CC6" s="56"/>
      <c r="CD6" s="76">
        <f t="shared" si="22"/>
        <v>0</v>
      </c>
      <c r="CE6" s="76">
        <f t="shared" si="23"/>
        <v>0</v>
      </c>
      <c r="CF6" s="76">
        <f t="shared" si="24"/>
        <v>0</v>
      </c>
      <c r="CG6" s="76">
        <f t="shared" si="25"/>
        <v>0</v>
      </c>
      <c r="CH6" s="1">
        <v>1.050595944521834</v>
      </c>
      <c r="CI6" s="73">
        <v>0.77775080787003692</v>
      </c>
      <c r="CJ6" s="73">
        <v>9.2926630202954497E-2</v>
      </c>
      <c r="CK6" s="73">
        <f t="shared" si="57"/>
        <v>0.87067743807299136</v>
      </c>
      <c r="CL6" s="73">
        <v>0.17991850644884258</v>
      </c>
    </row>
    <row r="7" spans="1:90" x14ac:dyDescent="0.25">
      <c r="A7">
        <v>1938</v>
      </c>
      <c r="B7" s="41">
        <v>546848081</v>
      </c>
      <c r="C7" s="41">
        <v>546848081</v>
      </c>
      <c r="D7" s="41">
        <f t="shared" si="26"/>
        <v>0</v>
      </c>
      <c r="E7" s="41">
        <v>355308196.33480066</v>
      </c>
      <c r="F7" s="41">
        <v>54806607.770298831</v>
      </c>
      <c r="I7" s="41">
        <f t="shared" si="27"/>
        <v>355308196.33480066</v>
      </c>
      <c r="J7" s="41">
        <f t="shared" si="28"/>
        <v>54806607.770298831</v>
      </c>
      <c r="M7" s="41">
        <f t="shared" si="29"/>
        <v>410114804.1050995</v>
      </c>
      <c r="N7" s="41">
        <f t="shared" si="0"/>
        <v>410114804.1050995</v>
      </c>
      <c r="O7" s="39">
        <v>136733276.89490053</v>
      </c>
      <c r="P7" s="39">
        <f t="shared" si="30"/>
        <v>136733276.89490053</v>
      </c>
      <c r="Q7" s="41">
        <f t="shared" si="31"/>
        <v>546848081</v>
      </c>
      <c r="R7" s="41">
        <f t="shared" si="1"/>
        <v>0</v>
      </c>
      <c r="S7" s="41">
        <v>546848081</v>
      </c>
      <c r="T7" s="2">
        <v>44522500000</v>
      </c>
      <c r="U7" s="2">
        <v>39854856</v>
      </c>
      <c r="V7" s="1">
        <f t="shared" si="32"/>
        <v>1117.1160673620298</v>
      </c>
      <c r="W7" s="23">
        <f t="shared" si="2"/>
        <v>1.2282510663147848</v>
      </c>
      <c r="X7" s="24">
        <f t="shared" si="3"/>
        <v>0.79804188070032156</v>
      </c>
      <c r="Y7" s="24">
        <f t="shared" si="4"/>
        <v>0.12309867543444064</v>
      </c>
      <c r="Z7" s="24"/>
      <c r="AA7" s="24"/>
      <c r="AB7" s="23">
        <f t="shared" si="33"/>
        <v>0.9211405561347622</v>
      </c>
      <c r="AC7" s="23">
        <f t="shared" si="34"/>
        <v>0.30711051018002256</v>
      </c>
      <c r="AD7" s="23">
        <f t="shared" si="35"/>
        <v>1.2282510663147848</v>
      </c>
      <c r="AE7" s="23">
        <v>1.2282510663147848</v>
      </c>
      <c r="AF7" s="78">
        <f t="shared" si="36"/>
        <v>0</v>
      </c>
      <c r="AG7" s="14">
        <v>2902363</v>
      </c>
      <c r="AH7" s="15">
        <v>206776</v>
      </c>
      <c r="AI7" s="16">
        <v>3059988</v>
      </c>
      <c r="AJ7" s="16">
        <f t="shared" si="37"/>
        <v>157625</v>
      </c>
      <c r="AK7" s="16">
        <v>49151</v>
      </c>
      <c r="AL7" s="16">
        <f t="shared" si="38"/>
        <v>3109139</v>
      </c>
      <c r="AM7" s="17">
        <v>22695</v>
      </c>
      <c r="AN7" s="10">
        <v>2416675</v>
      </c>
      <c r="AO7" s="11">
        <v>46450.221534174052</v>
      </c>
      <c r="AP7" s="10">
        <v>2452083.9264195273</v>
      </c>
      <c r="AQ7" s="10">
        <f t="shared" si="39"/>
        <v>35408.92641952727</v>
      </c>
      <c r="AR7" s="10">
        <v>11041.295114646724</v>
      </c>
      <c r="AS7" s="10">
        <f t="shared" si="40"/>
        <v>2487492.8528390545</v>
      </c>
      <c r="AT7" s="11">
        <f t="shared" si="5"/>
        <v>8812.4908190993792</v>
      </c>
      <c r="AU7" s="59"/>
      <c r="AV7" s="7">
        <f t="shared" si="6"/>
        <v>10.958603123482657</v>
      </c>
      <c r="AW7" s="7">
        <f t="shared" si="7"/>
        <v>23.726544585591991</v>
      </c>
      <c r="AX7" s="33">
        <f t="shared" si="41"/>
        <v>11.521023931908498</v>
      </c>
      <c r="AY7" s="33">
        <f t="shared" si="8"/>
        <v>29.65818073198999</v>
      </c>
      <c r="AZ7" s="7">
        <f t="shared" si="9"/>
        <v>11.807746202569543</v>
      </c>
      <c r="BA7" s="7">
        <f t="shared" si="42"/>
        <v>539.31902001812443</v>
      </c>
      <c r="BB7" s="34">
        <f t="shared" si="43"/>
        <v>21.876927784757047</v>
      </c>
      <c r="BC7" s="32">
        <f t="shared" si="10"/>
        <v>13.160993612000164</v>
      </c>
      <c r="BD7" s="32">
        <f t="shared" si="11"/>
        <v>105.62016328858412</v>
      </c>
      <c r="BE7" s="35">
        <f t="shared" si="44"/>
        <v>14.377238315341895</v>
      </c>
      <c r="BF7" s="35">
        <f t="shared" si="12"/>
        <v>132.02520411073016</v>
      </c>
      <c r="BG7" s="32">
        <f t="shared" si="13"/>
        <v>14.758604905582095</v>
      </c>
      <c r="BH7" s="32">
        <f t="shared" si="45"/>
        <v>1388.9200466210782</v>
      </c>
      <c r="BI7" s="36">
        <f t="shared" si="46"/>
        <v>97.386481058929718</v>
      </c>
      <c r="BJ7" s="65">
        <f t="shared" si="14"/>
        <v>2.0319333672145259</v>
      </c>
      <c r="BK7" s="72">
        <f t="shared" si="15"/>
        <v>2.1362168780031756</v>
      </c>
      <c r="BL7" s="65">
        <f t="shared" si="16"/>
        <v>2.1893806382301757</v>
      </c>
      <c r="BM7" s="65">
        <f t="shared" si="47"/>
        <v>0.78361869023557629</v>
      </c>
      <c r="BN7" s="65">
        <f t="shared" si="48"/>
        <v>49.214212244117491</v>
      </c>
      <c r="BO7" s="65">
        <f t="shared" si="49"/>
        <v>45.675017972588243</v>
      </c>
      <c r="BP7" s="63">
        <f t="shared" si="50"/>
        <v>0.94757028268242094</v>
      </c>
      <c r="BQ7" s="36">
        <f t="shared" si="17"/>
        <v>1.035137936868173</v>
      </c>
      <c r="BR7" s="63">
        <f t="shared" ref="BR7:BR70" si="58">100*BG7/BH7</f>
        <v>1.0625957153895484</v>
      </c>
      <c r="BS7" s="63">
        <f t="shared" si="51"/>
        <v>6.0714702831534552E-2</v>
      </c>
      <c r="BT7" s="63">
        <f t="shared" si="52"/>
        <v>105.53306897396136</v>
      </c>
      <c r="BU7" s="63">
        <f t="shared" si="53"/>
        <v>94.109169227489232</v>
      </c>
      <c r="BV7" s="23">
        <f t="shared" si="54"/>
        <v>0.79804188070032156</v>
      </c>
      <c r="BW7" s="23">
        <f t="shared" si="18"/>
        <v>8.6522724911421822E-2</v>
      </c>
      <c r="BX7" s="23">
        <f t="shared" si="55"/>
        <v>0.88456460561174333</v>
      </c>
      <c r="BY7" s="45">
        <f t="shared" si="19"/>
        <v>3.6575950523018826E-2</v>
      </c>
      <c r="BZ7" s="23">
        <f t="shared" si="56"/>
        <v>0.9211405561347622</v>
      </c>
      <c r="CA7" s="23">
        <f t="shared" si="20"/>
        <v>0.30711051018002256</v>
      </c>
      <c r="CB7" s="23">
        <f t="shared" si="21"/>
        <v>1.2282510663147848</v>
      </c>
      <c r="CC7" s="56"/>
      <c r="CD7" s="76">
        <f t="shared" si="22"/>
        <v>0</v>
      </c>
      <c r="CE7" s="76">
        <f t="shared" si="23"/>
        <v>0</v>
      </c>
      <c r="CF7" s="76">
        <f t="shared" si="24"/>
        <v>0</v>
      </c>
      <c r="CG7" s="76">
        <f t="shared" si="25"/>
        <v>0</v>
      </c>
      <c r="CH7" s="1">
        <v>1.2131797248582177</v>
      </c>
      <c r="CI7" s="73">
        <v>0.89429722931514988</v>
      </c>
      <c r="CJ7" s="73">
        <v>0.1086816786918869</v>
      </c>
      <c r="CK7" s="73">
        <f t="shared" si="57"/>
        <v>1.0029789080070368</v>
      </c>
      <c r="CL7" s="73">
        <v>0.21020081685118089</v>
      </c>
    </row>
    <row r="8" spans="1:90" x14ac:dyDescent="0.25">
      <c r="A8">
        <v>1939</v>
      </c>
      <c r="B8" s="41">
        <v>621756592</v>
      </c>
      <c r="C8" s="41">
        <v>621756592</v>
      </c>
      <c r="D8" s="41">
        <f t="shared" si="26"/>
        <v>0</v>
      </c>
      <c r="E8" s="41">
        <v>380250018.57629263</v>
      </c>
      <c r="F8" s="41">
        <v>100498646.67094214</v>
      </c>
      <c r="I8" s="41">
        <f t="shared" si="27"/>
        <v>380250018.57629263</v>
      </c>
      <c r="J8" s="41">
        <f t="shared" si="28"/>
        <v>100498646.67094214</v>
      </c>
      <c r="M8" s="41">
        <f t="shared" si="29"/>
        <v>480748665.24723476</v>
      </c>
      <c r="N8" s="41">
        <f t="shared" si="0"/>
        <v>480748665.24723476</v>
      </c>
      <c r="O8" s="39">
        <v>141007926.75276521</v>
      </c>
      <c r="P8" s="39">
        <f t="shared" si="30"/>
        <v>141007926.75276521</v>
      </c>
      <c r="Q8" s="41">
        <f t="shared" si="31"/>
        <v>621756592</v>
      </c>
      <c r="R8" s="41">
        <f t="shared" si="1"/>
        <v>0</v>
      </c>
      <c r="S8" s="41">
        <v>621756592</v>
      </c>
      <c r="T8" s="2">
        <v>46557500000</v>
      </c>
      <c r="U8" s="2">
        <v>40523987</v>
      </c>
      <c r="V8" s="1">
        <f t="shared" si="32"/>
        <v>1148.8874478219529</v>
      </c>
      <c r="W8" s="23">
        <f t="shared" si="2"/>
        <v>1.3354595757933738</v>
      </c>
      <c r="X8" s="24">
        <f t="shared" si="3"/>
        <v>0.81673203796658467</v>
      </c>
      <c r="Y8" s="24">
        <f t="shared" si="4"/>
        <v>0.2158591992073074</v>
      </c>
      <c r="Z8" s="24"/>
      <c r="AA8" s="24"/>
      <c r="AB8" s="23">
        <f t="shared" si="33"/>
        <v>1.0325912371738921</v>
      </c>
      <c r="AC8" s="23">
        <f t="shared" si="34"/>
        <v>0.30286833861948176</v>
      </c>
      <c r="AD8" s="23">
        <f t="shared" si="35"/>
        <v>1.3354595757933738</v>
      </c>
      <c r="AE8" s="23">
        <v>1.3354595757933738</v>
      </c>
      <c r="AF8" s="78">
        <f t="shared" si="36"/>
        <v>0</v>
      </c>
      <c r="AG8" s="14">
        <v>2986025</v>
      </c>
      <c r="AH8" s="15">
        <v>224332</v>
      </c>
      <c r="AI8" s="16">
        <v>3157880</v>
      </c>
      <c r="AJ8" s="16">
        <f t="shared" si="37"/>
        <v>171855</v>
      </c>
      <c r="AK8" s="16">
        <v>52477</v>
      </c>
      <c r="AL8" s="16">
        <f t="shared" si="38"/>
        <v>3210357</v>
      </c>
      <c r="AM8" s="17">
        <v>20142</v>
      </c>
      <c r="AN8" s="10">
        <v>2458804</v>
      </c>
      <c r="AO8" s="11">
        <v>51478.927405820141</v>
      </c>
      <c r="AP8" s="10">
        <v>2498240.6878970778</v>
      </c>
      <c r="AQ8" s="10">
        <f t="shared" si="39"/>
        <v>39436.687897077762</v>
      </c>
      <c r="AR8" s="10">
        <v>12042.239508742496</v>
      </c>
      <c r="AS8" s="10">
        <f t="shared" si="40"/>
        <v>2537677.3757941555</v>
      </c>
      <c r="AT8" s="11">
        <f t="shared" si="5"/>
        <v>7821.158408385093</v>
      </c>
      <c r="AU8" s="59"/>
      <c r="AV8" s="7">
        <f t="shared" si="6"/>
        <v>11.084046010680213</v>
      </c>
      <c r="AW8" s="7">
        <f t="shared" si="7"/>
        <v>38.993435544226124</v>
      </c>
      <c r="AX8" s="33">
        <f t="shared" si="41"/>
        <v>12.440906787221419</v>
      </c>
      <c r="AY8" s="33">
        <f t="shared" si="8"/>
        <v>48.741794430282653</v>
      </c>
      <c r="AZ8" s="7">
        <f t="shared" si="9"/>
        <v>13.034286800984662</v>
      </c>
      <c r="BA8" s="7">
        <f t="shared" si="42"/>
        <v>609.34527936289726</v>
      </c>
      <c r="BB8" s="34">
        <f t="shared" si="43"/>
        <v>36.016713137176062</v>
      </c>
      <c r="BC8" s="32">
        <f t="shared" si="10"/>
        <v>13.460706298282165</v>
      </c>
      <c r="BD8" s="32">
        <f t="shared" si="11"/>
        <v>169.92341960719168</v>
      </c>
      <c r="BE8" s="35">
        <f t="shared" si="44"/>
        <v>15.725822942344662</v>
      </c>
      <c r="BF8" s="35">
        <f t="shared" si="12"/>
        <v>212.4042745089896</v>
      </c>
      <c r="BG8" s="32">
        <f t="shared" si="13"/>
        <v>16.489374997266381</v>
      </c>
      <c r="BH8" s="32">
        <f t="shared" si="45"/>
        <v>1569.2602011191952</v>
      </c>
      <c r="BI8" s="36">
        <f t="shared" si="46"/>
        <v>156.95162464817548</v>
      </c>
      <c r="BJ8" s="65">
        <f t="shared" si="14"/>
        <v>1.8190090882904959</v>
      </c>
      <c r="BK8" s="72">
        <f t="shared" si="15"/>
        <v>2.0416842812385525</v>
      </c>
      <c r="BL8" s="65">
        <f t="shared" si="16"/>
        <v>2.1390642124302168</v>
      </c>
      <c r="BM8" s="65">
        <f t="shared" si="47"/>
        <v>0.76036844948615578</v>
      </c>
      <c r="BN8" s="65">
        <f t="shared" si="48"/>
        <v>54.974986460337021</v>
      </c>
      <c r="BO8" s="65">
        <f t="shared" si="49"/>
        <v>46.749414729532027</v>
      </c>
      <c r="BP8" s="63">
        <f t="shared" si="50"/>
        <v>0.85777401916406215</v>
      </c>
      <c r="BQ8" s="36">
        <f t="shared" si="17"/>
        <v>1.0021169804172065</v>
      </c>
      <c r="BR8" s="63">
        <f t="shared" si="58"/>
        <v>1.0507737968187922</v>
      </c>
      <c r="BS8" s="63">
        <f t="shared" si="51"/>
        <v>4.9526842106826882E-2</v>
      </c>
      <c r="BT8" s="63">
        <f t="shared" si="52"/>
        <v>116.58082171508799</v>
      </c>
      <c r="BU8" s="63">
        <f t="shared" si="53"/>
        <v>95.16796127077879</v>
      </c>
      <c r="BV8" s="23">
        <f t="shared" si="54"/>
        <v>0.81673203796658467</v>
      </c>
      <c r="BW8" s="23">
        <f t="shared" si="18"/>
        <v>0.15274045557731999</v>
      </c>
      <c r="BX8" s="23">
        <f t="shared" si="55"/>
        <v>0.96947249354390463</v>
      </c>
      <c r="BY8" s="45">
        <f t="shared" si="19"/>
        <v>6.3118743629987414E-2</v>
      </c>
      <c r="BZ8" s="23">
        <f t="shared" si="56"/>
        <v>1.0325912371738921</v>
      </c>
      <c r="CA8" s="23">
        <f t="shared" si="20"/>
        <v>0.30286833861948176</v>
      </c>
      <c r="CB8" s="23">
        <f t="shared" si="21"/>
        <v>1.3354595757933738</v>
      </c>
      <c r="CC8" s="56"/>
      <c r="CD8" s="76">
        <f t="shared" si="22"/>
        <v>0</v>
      </c>
      <c r="CE8" s="76">
        <f t="shared" si="23"/>
        <v>0</v>
      </c>
      <c r="CF8" s="76">
        <f t="shared" si="24"/>
        <v>0</v>
      </c>
      <c r="CG8" s="76">
        <f t="shared" si="25"/>
        <v>0</v>
      </c>
      <c r="CH8" s="1">
        <v>1.2768101659238575</v>
      </c>
      <c r="CI8" s="73">
        <v>0.93661111483880466</v>
      </c>
      <c r="CJ8" s="73">
        <v>0.11603657488396447</v>
      </c>
      <c r="CK8" s="73">
        <f t="shared" si="57"/>
        <v>1.0526476897227692</v>
      </c>
      <c r="CL8" s="73">
        <v>0.22416247620108845</v>
      </c>
    </row>
    <row r="9" spans="1:90" x14ac:dyDescent="0.25">
      <c r="A9">
        <v>1940</v>
      </c>
      <c r="B9" s="41">
        <v>672658492</v>
      </c>
      <c r="C9" s="41">
        <v>672658492</v>
      </c>
      <c r="D9" s="41">
        <f t="shared" si="26"/>
        <v>0</v>
      </c>
      <c r="E9" s="41">
        <v>419512979.87755668</v>
      </c>
      <c r="F9" s="41">
        <v>111379394.79578336</v>
      </c>
      <c r="I9" s="41">
        <f t="shared" si="27"/>
        <v>419512979.87755668</v>
      </c>
      <c r="J9" s="41">
        <f t="shared" si="28"/>
        <v>111379394.79578337</v>
      </c>
      <c r="M9" s="41">
        <f t="shared" si="29"/>
        <v>530892374.67334002</v>
      </c>
      <c r="N9" s="41">
        <f t="shared" si="0"/>
        <v>530892374.67334008</v>
      </c>
      <c r="O9" s="39">
        <v>141766117.32666001</v>
      </c>
      <c r="P9" s="39">
        <f t="shared" si="30"/>
        <v>141766117.32666001</v>
      </c>
      <c r="Q9" s="41">
        <f t="shared" si="31"/>
        <v>672658492</v>
      </c>
      <c r="R9" s="41">
        <f t="shared" si="1"/>
        <v>0</v>
      </c>
      <c r="S9" s="41">
        <v>672658492</v>
      </c>
      <c r="T9" s="2">
        <v>49170000000</v>
      </c>
      <c r="U9" s="2">
        <v>41236315</v>
      </c>
      <c r="V9" s="1">
        <f t="shared" si="32"/>
        <v>1192.3955862690445</v>
      </c>
      <c r="W9" s="23">
        <f t="shared" si="2"/>
        <v>1.3680262192393735</v>
      </c>
      <c r="X9" s="24">
        <f t="shared" si="3"/>
        <v>0.85318889541906995</v>
      </c>
      <c r="Y9" s="24">
        <f t="shared" si="4"/>
        <v>0.22651900507582542</v>
      </c>
      <c r="Z9" s="24"/>
      <c r="AA9" s="24"/>
      <c r="AB9" s="23">
        <f t="shared" si="33"/>
        <v>1.0797079004948953</v>
      </c>
      <c r="AC9" s="23">
        <f t="shared" si="34"/>
        <v>0.28831831874447833</v>
      </c>
      <c r="AD9" s="23">
        <f t="shared" si="35"/>
        <v>1.3680262192393737</v>
      </c>
      <c r="AE9" s="23">
        <v>1.3680262192393737</v>
      </c>
      <c r="AF9" s="78">
        <f t="shared" si="36"/>
        <v>0</v>
      </c>
      <c r="AG9" s="14">
        <v>3068269</v>
      </c>
      <c r="AH9" s="15">
        <v>245115</v>
      </c>
      <c r="AI9" s="16">
        <v>3256275</v>
      </c>
      <c r="AJ9" s="16">
        <f t="shared" si="37"/>
        <v>188006</v>
      </c>
      <c r="AK9" s="16">
        <v>57109</v>
      </c>
      <c r="AL9" s="16">
        <f t="shared" si="38"/>
        <v>3313384</v>
      </c>
      <c r="AM9" s="17">
        <v>19160</v>
      </c>
      <c r="AN9" s="10">
        <v>2514200</v>
      </c>
      <c r="AO9" s="11">
        <v>57426.176175861183</v>
      </c>
      <c r="AP9" s="10">
        <v>2558246.5319467145</v>
      </c>
      <c r="AQ9" s="10">
        <f t="shared" si="39"/>
        <v>44046.531946714502</v>
      </c>
      <c r="AR9" s="10">
        <v>13379.644229146565</v>
      </c>
      <c r="AS9" s="10">
        <f t="shared" si="40"/>
        <v>2602293.063893429</v>
      </c>
      <c r="AT9" s="11">
        <f t="shared" si="5"/>
        <v>7439.8468426501031</v>
      </c>
      <c r="AU9" s="59"/>
      <c r="AV9" s="7">
        <f t="shared" si="6"/>
        <v>11.466519410782702</v>
      </c>
      <c r="AW9" s="7">
        <f t="shared" si="7"/>
        <v>38.107863846738624</v>
      </c>
      <c r="AX9" s="33">
        <f t="shared" si="41"/>
        <v>12.837612792920414</v>
      </c>
      <c r="AY9" s="33">
        <f t="shared" si="8"/>
        <v>47.634829808423277</v>
      </c>
      <c r="AZ9" s="7">
        <f t="shared" si="9"/>
        <v>13.437372514865819</v>
      </c>
      <c r="BA9" s="7">
        <f t="shared" si="42"/>
        <v>620.5211384142857</v>
      </c>
      <c r="BB9" s="34">
        <f t="shared" si="43"/>
        <v>35.213937593821967</v>
      </c>
      <c r="BC9" s="32">
        <f t="shared" si="10"/>
        <v>13.9934635454629</v>
      </c>
      <c r="BD9" s="32">
        <f t="shared" si="11"/>
        <v>162.65768798863022</v>
      </c>
      <c r="BE9" s="35">
        <f t="shared" si="44"/>
        <v>16.340410150172982</v>
      </c>
      <c r="BF9" s="35">
        <f t="shared" si="12"/>
        <v>203.32210998578776</v>
      </c>
      <c r="BG9" s="32">
        <f t="shared" si="13"/>
        <v>17.109208686197196</v>
      </c>
      <c r="BH9" s="32">
        <f t="shared" si="45"/>
        <v>1598.04163492467</v>
      </c>
      <c r="BI9" s="36">
        <f t="shared" si="46"/>
        <v>150.30539882852042</v>
      </c>
      <c r="BJ9" s="65">
        <f t="shared" si="14"/>
        <v>1.8478853822909056</v>
      </c>
      <c r="BK9" s="72">
        <f t="shared" si="15"/>
        <v>2.0688437505491537</v>
      </c>
      <c r="BL9" s="65">
        <f t="shared" si="16"/>
        <v>2.1654979472906324</v>
      </c>
      <c r="BM9" s="65">
        <f t="shared" si="47"/>
        <v>0.77265033375735592</v>
      </c>
      <c r="BN9" s="65">
        <f t="shared" si="48"/>
        <v>54.115910520394699</v>
      </c>
      <c r="BO9" s="65">
        <f t="shared" si="49"/>
        <v>46.17875538746884</v>
      </c>
      <c r="BP9" s="63">
        <f t="shared" si="50"/>
        <v>0.87566326431304387</v>
      </c>
      <c r="BQ9" s="36">
        <f t="shared" si="17"/>
        <v>1.0225271853410285</v>
      </c>
      <c r="BR9" s="63">
        <f t="shared" si="58"/>
        <v>1.070635977954586</v>
      </c>
      <c r="BS9" s="63">
        <f t="shared" si="51"/>
        <v>6.8252843824960524E-2</v>
      </c>
      <c r="BT9" s="63">
        <f t="shared" si="52"/>
        <v>114.19914946237901</v>
      </c>
      <c r="BU9" s="63">
        <f t="shared" si="53"/>
        <v>93.402428144668406</v>
      </c>
      <c r="BV9" s="23">
        <f t="shared" si="54"/>
        <v>0.85318889541906995</v>
      </c>
      <c r="BW9" s="23">
        <f t="shared" si="18"/>
        <v>0.16054857353922367</v>
      </c>
      <c r="BX9" s="23">
        <f t="shared" si="55"/>
        <v>1.0137374689582936</v>
      </c>
      <c r="BY9" s="45">
        <f t="shared" si="19"/>
        <v>6.5970431536601787E-2</v>
      </c>
      <c r="BZ9" s="23">
        <f t="shared" si="56"/>
        <v>1.0797079004948955</v>
      </c>
      <c r="CA9" s="23">
        <f t="shared" si="20"/>
        <v>0.28831831874447833</v>
      </c>
      <c r="CB9" s="23">
        <f t="shared" si="21"/>
        <v>1.3680262192393737</v>
      </c>
      <c r="CC9" s="56"/>
      <c r="CD9" s="76">
        <f t="shared" si="22"/>
        <v>0</v>
      </c>
      <c r="CE9" s="76">
        <f t="shared" si="23"/>
        <v>0</v>
      </c>
      <c r="CF9" s="76">
        <f t="shared" si="24"/>
        <v>0</v>
      </c>
      <c r="CG9" s="76">
        <f t="shared" si="25"/>
        <v>0</v>
      </c>
      <c r="CH9" s="1">
        <v>1.3608698006914786</v>
      </c>
      <c r="CI9" s="73">
        <v>0.99262063300736048</v>
      </c>
      <c r="CJ9" s="73">
        <v>0.12571307314471256</v>
      </c>
      <c r="CK9" s="73">
        <f t="shared" si="57"/>
        <v>1.1183337061520731</v>
      </c>
      <c r="CL9" s="73">
        <v>0.24253609453940561</v>
      </c>
    </row>
    <row r="10" spans="1:90" x14ac:dyDescent="0.25">
      <c r="A10">
        <v>1941</v>
      </c>
      <c r="B10" s="41">
        <v>721971497</v>
      </c>
      <c r="C10" s="41">
        <v>721971497</v>
      </c>
      <c r="D10" s="41">
        <f t="shared" si="26"/>
        <v>0</v>
      </c>
      <c r="E10" s="41">
        <v>386933788.59901458</v>
      </c>
      <c r="F10" s="41">
        <v>126065697.90408793</v>
      </c>
      <c r="I10" s="41">
        <f t="shared" si="27"/>
        <v>423629011.13025641</v>
      </c>
      <c r="J10" s="41">
        <f t="shared" si="28"/>
        <v>138021254.57670724</v>
      </c>
      <c r="M10" s="41">
        <f t="shared" si="29"/>
        <v>512999486.50310254</v>
      </c>
      <c r="N10" s="41">
        <f t="shared" si="0"/>
        <v>561650265.70696366</v>
      </c>
      <c r="O10" s="39">
        <v>146434025.49689752</v>
      </c>
      <c r="P10" s="39">
        <f t="shared" si="30"/>
        <v>160321231.29303634</v>
      </c>
      <c r="Q10" s="41">
        <f t="shared" si="31"/>
        <v>659433512</v>
      </c>
      <c r="R10" s="41">
        <f t="shared" si="1"/>
        <v>0</v>
      </c>
      <c r="S10" s="41">
        <v>721971497</v>
      </c>
      <c r="T10" s="2">
        <v>56842500000</v>
      </c>
      <c r="U10" s="2">
        <v>41996167</v>
      </c>
      <c r="V10" s="1">
        <f t="shared" si="32"/>
        <v>1353.5163816259708</v>
      </c>
      <c r="W10" s="23">
        <f t="shared" si="2"/>
        <v>1.2701262206975414</v>
      </c>
      <c r="X10" s="24">
        <f t="shared" si="3"/>
        <v>0.74526808484893592</v>
      </c>
      <c r="Y10" s="24">
        <f t="shared" si="4"/>
        <v>0.24281348388390245</v>
      </c>
      <c r="Z10" s="24"/>
      <c r="AA10" s="24"/>
      <c r="AB10" s="23">
        <f t="shared" si="33"/>
        <v>0.98808156873283837</v>
      </c>
      <c r="AC10" s="23">
        <f t="shared" si="34"/>
        <v>0.28204465196470307</v>
      </c>
      <c r="AD10" s="23">
        <f t="shared" si="35"/>
        <v>1.2701262206975414</v>
      </c>
      <c r="AE10" s="23">
        <v>1.1601064555570215</v>
      </c>
      <c r="AF10" s="78">
        <f t="shared" si="36"/>
        <v>0</v>
      </c>
      <c r="AG10" s="14">
        <v>3096598</v>
      </c>
      <c r="AH10" s="15">
        <v>259612</v>
      </c>
      <c r="AI10" s="16">
        <v>3299666</v>
      </c>
      <c r="AJ10" s="16">
        <f t="shared" si="37"/>
        <v>203068</v>
      </c>
      <c r="AK10" s="16">
        <v>56544</v>
      </c>
      <c r="AL10" s="16">
        <f t="shared" si="38"/>
        <v>3356210</v>
      </c>
      <c r="AM10" s="17">
        <v>19447</v>
      </c>
      <c r="AN10" s="10">
        <v>2571477</v>
      </c>
      <c r="AO10" s="11">
        <v>62062.500041173043</v>
      </c>
      <c r="AP10" s="10">
        <v>2620022.1664728941</v>
      </c>
      <c r="AQ10" s="10">
        <f t="shared" si="39"/>
        <v>48545.16647289414</v>
      </c>
      <c r="AR10" s="10">
        <v>13517.333568279137</v>
      </c>
      <c r="AS10" s="10">
        <f t="shared" si="40"/>
        <v>2668567.3329457883</v>
      </c>
      <c r="AT10" s="11">
        <f t="shared" si="5"/>
        <v>7551.2892248964799</v>
      </c>
      <c r="AU10" s="59"/>
      <c r="AV10" s="7">
        <f t="shared" si="6"/>
        <v>10.107351019113906</v>
      </c>
      <c r="AW10" s="7">
        <f t="shared" si="7"/>
        <v>39.278752981526956</v>
      </c>
      <c r="AX10" s="33">
        <f t="shared" si="41"/>
        <v>11.734344115250433</v>
      </c>
      <c r="AY10" s="33">
        <f t="shared" si="8"/>
        <v>49.098441226908697</v>
      </c>
      <c r="AZ10" s="7">
        <f t="shared" si="9"/>
        <v>12.363838547089205</v>
      </c>
      <c r="BA10" s="7">
        <f t="shared" si="42"/>
        <v>609.08079937093373</v>
      </c>
      <c r="BB10" s="34">
        <f t="shared" si="43"/>
        <v>36.544474551903065</v>
      </c>
      <c r="BC10" s="32">
        <f t="shared" si="10"/>
        <v>12.171371920140093</v>
      </c>
      <c r="BD10" s="32">
        <f t="shared" si="11"/>
        <v>164.30591117462561</v>
      </c>
      <c r="BE10" s="35">
        <f t="shared" si="44"/>
        <v>14.778278140110734</v>
      </c>
      <c r="BF10" s="35">
        <f t="shared" si="12"/>
        <v>205.38238896828202</v>
      </c>
      <c r="BG10" s="32">
        <f t="shared" si="13"/>
        <v>15.549781359393279</v>
      </c>
      <c r="BH10" s="32">
        <f t="shared" si="45"/>
        <v>1568.5790800217865</v>
      </c>
      <c r="BI10" s="36">
        <f t="shared" si="46"/>
        <v>152.86822350170496</v>
      </c>
      <c r="BJ10" s="65">
        <f t="shared" si="14"/>
        <v>1.6594433824794519</v>
      </c>
      <c r="BK10" s="72">
        <f t="shared" si="15"/>
        <v>1.9265660857097795</v>
      </c>
      <c r="BL10" s="65">
        <f t="shared" si="16"/>
        <v>2.02991763323663</v>
      </c>
      <c r="BM10" s="65">
        <f t="shared" si="47"/>
        <v>0.7079952174702373</v>
      </c>
      <c r="BN10" s="65">
        <f t="shared" si="48"/>
        <v>60.261170134400928</v>
      </c>
      <c r="BO10" s="65">
        <f t="shared" si="49"/>
        <v>49.263082581608806</v>
      </c>
      <c r="BP10" s="63">
        <f t="shared" si="50"/>
        <v>0.77594888744602164</v>
      </c>
      <c r="BQ10" s="36">
        <f t="shared" si="17"/>
        <v>0.94214428385118287</v>
      </c>
      <c r="BR10" s="63">
        <f t="shared" si="58"/>
        <v>0.99132913076829399</v>
      </c>
      <c r="BS10" s="63">
        <f t="shared" si="51"/>
        <v>-8.7086799448208903E-3</v>
      </c>
      <c r="BT10" s="63">
        <f t="shared" si="52"/>
        <v>128.87446791649202</v>
      </c>
      <c r="BU10" s="63">
        <f t="shared" si="53"/>
        <v>100.87467108174113</v>
      </c>
      <c r="BV10" s="23">
        <f t="shared" si="54"/>
        <v>0.74526808484893603</v>
      </c>
      <c r="BW10" s="23">
        <f t="shared" si="18"/>
        <v>0.17670692085555931</v>
      </c>
      <c r="BX10" s="23">
        <f t="shared" si="55"/>
        <v>0.92197500570449531</v>
      </c>
      <c r="BY10" s="45">
        <f t="shared" si="19"/>
        <v>6.6106563028343168E-2</v>
      </c>
      <c r="BZ10" s="23">
        <f t="shared" si="56"/>
        <v>0.98808156873283848</v>
      </c>
      <c r="CA10" s="23">
        <f t="shared" si="20"/>
        <v>0.28204465196470307</v>
      </c>
      <c r="CB10" s="23">
        <f t="shared" si="21"/>
        <v>1.2701262206975414</v>
      </c>
      <c r="CC10" s="56"/>
      <c r="CD10" s="76">
        <f t="shared" si="22"/>
        <v>0</v>
      </c>
      <c r="CE10" s="76">
        <f t="shared" si="23"/>
        <v>0</v>
      </c>
      <c r="CF10" s="76">
        <f t="shared" si="24"/>
        <v>0</v>
      </c>
      <c r="CG10" s="76">
        <f t="shared" si="25"/>
        <v>0</v>
      </c>
      <c r="CH10" s="1">
        <v>1.2278721537581916</v>
      </c>
      <c r="CI10" s="73">
        <v>0.88965365416986686</v>
      </c>
      <c r="CJ10" s="73">
        <v>0.11557435845665538</v>
      </c>
      <c r="CK10" s="73">
        <f t="shared" si="57"/>
        <v>1.0052280126265223</v>
      </c>
      <c r="CL10" s="73">
        <v>0.22264414113166939</v>
      </c>
    </row>
    <row r="11" spans="1:90" x14ac:dyDescent="0.25">
      <c r="A11">
        <v>1942</v>
      </c>
      <c r="B11" s="41">
        <v>720461420</v>
      </c>
      <c r="C11" s="41">
        <v>720461420</v>
      </c>
      <c r="D11" s="41">
        <f t="shared" si="26"/>
        <v>0</v>
      </c>
      <c r="E11" s="41">
        <v>420091932.38340253</v>
      </c>
      <c r="F11" s="41">
        <v>133327179.93982455</v>
      </c>
      <c r="I11" s="41">
        <f t="shared" si="27"/>
        <v>432209791.81809062</v>
      </c>
      <c r="J11" s="41">
        <f t="shared" si="28"/>
        <v>137173100.08441713</v>
      </c>
      <c r="M11" s="41">
        <f t="shared" si="29"/>
        <v>553419112.32322705</v>
      </c>
      <c r="N11" s="41">
        <f t="shared" si="0"/>
        <v>569382891.90250778</v>
      </c>
      <c r="O11" s="39">
        <v>146842741.67677298</v>
      </c>
      <c r="P11" s="39">
        <f t="shared" si="30"/>
        <v>151078528.09749228</v>
      </c>
      <c r="Q11" s="41">
        <f t="shared" si="31"/>
        <v>700261854</v>
      </c>
      <c r="R11" s="41">
        <f t="shared" si="1"/>
        <v>0</v>
      </c>
      <c r="S11" s="41">
        <v>720461420</v>
      </c>
      <c r="T11" s="2">
        <v>64267500000</v>
      </c>
      <c r="U11" s="2">
        <v>42809191</v>
      </c>
      <c r="V11" s="1">
        <f t="shared" si="32"/>
        <v>1501.2547188756732</v>
      </c>
      <c r="W11" s="23">
        <f t="shared" si="2"/>
        <v>1.1210353911386004</v>
      </c>
      <c r="X11" s="24">
        <f t="shared" si="3"/>
        <v>0.67251688928010367</v>
      </c>
      <c r="Y11" s="24">
        <f t="shared" si="4"/>
        <v>0.21344085281739159</v>
      </c>
      <c r="Z11" s="24"/>
      <c r="AA11" s="24"/>
      <c r="AB11" s="23">
        <f t="shared" si="33"/>
        <v>0.88595774209749523</v>
      </c>
      <c r="AC11" s="23">
        <f t="shared" si="34"/>
        <v>0.23507764904110517</v>
      </c>
      <c r="AD11" s="23">
        <f t="shared" si="35"/>
        <v>1.1210353911386004</v>
      </c>
      <c r="AE11" s="23">
        <v>1.0896049387326407</v>
      </c>
      <c r="AF11" s="78">
        <f t="shared" si="36"/>
        <v>0</v>
      </c>
      <c r="AG11" s="14">
        <v>3094868</v>
      </c>
      <c r="AH11" s="15">
        <v>291184</v>
      </c>
      <c r="AI11" s="16">
        <v>3318641</v>
      </c>
      <c r="AJ11" s="16">
        <f t="shared" si="37"/>
        <v>223773</v>
      </c>
      <c r="AK11" s="16">
        <v>67411</v>
      </c>
      <c r="AL11" s="16">
        <f t="shared" si="38"/>
        <v>3386052</v>
      </c>
      <c r="AM11" s="17">
        <v>21729</v>
      </c>
      <c r="AN11" s="10">
        <v>2585439</v>
      </c>
      <c r="AO11" s="11">
        <v>70992.105761519255</v>
      </c>
      <c r="AP11" s="10">
        <v>2639995.9690730688</v>
      </c>
      <c r="AQ11" s="10">
        <f t="shared" si="39"/>
        <v>54556.969073068816</v>
      </c>
      <c r="AR11" s="10">
        <v>16435.136688450526</v>
      </c>
      <c r="AS11" s="10">
        <f t="shared" si="40"/>
        <v>2694552.9381461376</v>
      </c>
      <c r="AT11" s="11">
        <f t="shared" si="5"/>
        <v>8437.3920690993782</v>
      </c>
      <c r="AU11" s="59"/>
      <c r="AV11" s="7">
        <f t="shared" si="6"/>
        <v>9.3024658770318496</v>
      </c>
      <c r="AW11" s="7">
        <f t="shared" si="7"/>
        <v>31.379575235804868</v>
      </c>
      <c r="AX11" s="33">
        <f t="shared" si="41"/>
        <v>10.631753635480415</v>
      </c>
      <c r="AY11" s="33">
        <f t="shared" si="8"/>
        <v>39.224469044756084</v>
      </c>
      <c r="AZ11" s="7">
        <f t="shared" si="9"/>
        <v>11.200989884201547</v>
      </c>
      <c r="BA11" s="7">
        <f t="shared" si="42"/>
        <v>463.13608438637942</v>
      </c>
      <c r="BB11" s="34">
        <f t="shared" si="43"/>
        <v>29.016322579965198</v>
      </c>
      <c r="BC11" s="32">
        <f t="shared" si="10"/>
        <v>11.135402523098712</v>
      </c>
      <c r="BD11" s="32">
        <f t="shared" si="11"/>
        <v>128.70769415062725</v>
      </c>
      <c r="BE11" s="35">
        <f t="shared" si="44"/>
        <v>13.364783101919883</v>
      </c>
      <c r="BF11" s="35">
        <f t="shared" si="12"/>
        <v>160.88461768828407</v>
      </c>
      <c r="BG11" s="32">
        <f t="shared" si="13"/>
        <v>14.075483046725527</v>
      </c>
      <c r="BH11" s="32">
        <f t="shared" si="45"/>
        <v>1192.7244692690726</v>
      </c>
      <c r="BI11" s="36">
        <f t="shared" si="46"/>
        <v>119.01448454715842</v>
      </c>
      <c r="BJ11" s="65">
        <f t="shared" si="14"/>
        <v>2.00858153589067</v>
      </c>
      <c r="BK11" s="72">
        <f t="shared" si="15"/>
        <v>2.2956003632424133</v>
      </c>
      <c r="BL11" s="65">
        <f t="shared" si="16"/>
        <v>2.4185094320694138</v>
      </c>
      <c r="BM11" s="65">
        <f t="shared" si="47"/>
        <v>0.88315141323997526</v>
      </c>
      <c r="BN11" s="65">
        <f t="shared" si="48"/>
        <v>49.78637820428672</v>
      </c>
      <c r="BO11" s="65">
        <f t="shared" si="49"/>
        <v>41.347781684867911</v>
      </c>
      <c r="BP11" s="63">
        <f t="shared" si="50"/>
        <v>0.93361063766242069</v>
      </c>
      <c r="BQ11" s="36">
        <f t="shared" si="17"/>
        <v>1.1205256072351826</v>
      </c>
      <c r="BR11" s="63">
        <f t="shared" si="58"/>
        <v>1.1801118707115388</v>
      </c>
      <c r="BS11" s="63">
        <f t="shared" si="51"/>
        <v>0.16560923967154292</v>
      </c>
      <c r="BT11" s="63">
        <f t="shared" si="52"/>
        <v>107.11103319300274</v>
      </c>
      <c r="BU11" s="63">
        <f t="shared" si="53"/>
        <v>84.737729093179794</v>
      </c>
      <c r="BV11" s="23">
        <f t="shared" si="54"/>
        <v>0.67251688928010356</v>
      </c>
      <c r="BW11" s="23">
        <f t="shared" si="18"/>
        <v>0.15167466146899511</v>
      </c>
      <c r="BX11" s="23">
        <f t="shared" si="55"/>
        <v>0.82419155074909867</v>
      </c>
      <c r="BY11" s="45">
        <f t="shared" si="19"/>
        <v>6.1766191348396483E-2</v>
      </c>
      <c r="BZ11" s="23">
        <f t="shared" si="56"/>
        <v>0.88595774209749512</v>
      </c>
      <c r="CA11" s="23">
        <f t="shared" si="20"/>
        <v>0.23507764904110517</v>
      </c>
      <c r="CB11" s="23">
        <f t="shared" si="21"/>
        <v>1.1210353911386002</v>
      </c>
      <c r="CC11" s="56"/>
      <c r="CD11" s="76">
        <f t="shared" si="22"/>
        <v>0</v>
      </c>
      <c r="CE11" s="76">
        <f t="shared" si="23"/>
        <v>0</v>
      </c>
      <c r="CF11" s="76">
        <f t="shared" si="24"/>
        <v>0</v>
      </c>
      <c r="CG11" s="76">
        <f t="shared" si="25"/>
        <v>0</v>
      </c>
      <c r="CH11" s="1">
        <v>1.0665182199400942</v>
      </c>
      <c r="CI11" s="73">
        <v>0.76661914018279742</v>
      </c>
      <c r="CJ11" s="73">
        <v>0.10259433365898316</v>
      </c>
      <c r="CK11" s="73">
        <f t="shared" si="57"/>
        <v>0.8692134738417806</v>
      </c>
      <c r="CL11" s="73">
        <v>0.1973047460983135</v>
      </c>
    </row>
    <row r="12" spans="1:90" x14ac:dyDescent="0.25">
      <c r="A12">
        <v>1943</v>
      </c>
      <c r="B12" s="41">
        <v>782365517</v>
      </c>
      <c r="C12" s="41">
        <v>782365517</v>
      </c>
      <c r="D12" s="41">
        <f t="shared" si="26"/>
        <v>0</v>
      </c>
      <c r="E12" s="41">
        <v>461176243.27350366</v>
      </c>
      <c r="F12" s="41">
        <v>139227948.98220164</v>
      </c>
      <c r="I12" s="41">
        <f t="shared" si="27"/>
        <v>479915335.85429037</v>
      </c>
      <c r="J12" s="41">
        <f t="shared" si="28"/>
        <v>144885233.94400147</v>
      </c>
      <c r="M12" s="41">
        <f t="shared" si="29"/>
        <v>600404192.25570536</v>
      </c>
      <c r="N12" s="41">
        <f t="shared" si="0"/>
        <v>624800569.7982918</v>
      </c>
      <c r="O12" s="39">
        <v>151412561.74429473</v>
      </c>
      <c r="P12" s="39">
        <f t="shared" si="30"/>
        <v>157564947.20170808</v>
      </c>
      <c r="Q12" s="41">
        <f t="shared" si="31"/>
        <v>751816754.00000012</v>
      </c>
      <c r="R12" s="41">
        <f t="shared" si="1"/>
        <v>0</v>
      </c>
      <c r="S12" s="41">
        <v>782365517</v>
      </c>
      <c r="T12" s="2">
        <v>81317500000</v>
      </c>
      <c r="U12" s="2">
        <v>43681359</v>
      </c>
      <c r="V12" s="1">
        <f t="shared" si="32"/>
        <v>1861.6064578027438</v>
      </c>
      <c r="W12" s="23">
        <f t="shared" si="2"/>
        <v>0.96211211239893013</v>
      </c>
      <c r="X12" s="24">
        <f t="shared" si="3"/>
        <v>0.59017472973749852</v>
      </c>
      <c r="Y12" s="24">
        <f t="shared" si="4"/>
        <v>0.17817226789313673</v>
      </c>
      <c r="Z12" s="24"/>
      <c r="AA12" s="24"/>
      <c r="AB12" s="23">
        <f t="shared" si="33"/>
        <v>0.76834699763063519</v>
      </c>
      <c r="AC12" s="23">
        <f t="shared" si="34"/>
        <v>0.19376511476829472</v>
      </c>
      <c r="AD12" s="23">
        <f t="shared" si="35"/>
        <v>0.96211211239892991</v>
      </c>
      <c r="AE12" s="23">
        <v>0.92454484459064779</v>
      </c>
      <c r="AF12" s="78">
        <f t="shared" si="36"/>
        <v>0</v>
      </c>
      <c r="AG12" s="14">
        <v>3075162</v>
      </c>
      <c r="AH12" s="15">
        <v>323983</v>
      </c>
      <c r="AI12" s="16">
        <v>3297983</v>
      </c>
      <c r="AJ12" s="16">
        <f t="shared" si="37"/>
        <v>222821</v>
      </c>
      <c r="AK12" s="16">
        <v>101162</v>
      </c>
      <c r="AL12" s="16">
        <f t="shared" si="38"/>
        <v>3399145</v>
      </c>
      <c r="AM12" s="17">
        <v>24847</v>
      </c>
      <c r="AN12" s="10">
        <v>2575061</v>
      </c>
      <c r="AO12" s="11">
        <v>80516.792597891123</v>
      </c>
      <c r="AP12" s="10">
        <v>2630436.844545716</v>
      </c>
      <c r="AQ12" s="10">
        <f t="shared" si="39"/>
        <v>55375.844545715954</v>
      </c>
      <c r="AR12" s="10">
        <v>25140.948052175139</v>
      </c>
      <c r="AS12" s="10">
        <f t="shared" si="40"/>
        <v>2685812.6890914319</v>
      </c>
      <c r="AT12" s="11">
        <f t="shared" si="5"/>
        <v>9648.1145354554865</v>
      </c>
      <c r="AU12" s="59"/>
      <c r="AV12" s="7">
        <f t="shared" si="6"/>
        <v>8.3831792414161104</v>
      </c>
      <c r="AW12" s="7">
        <f t="shared" si="7"/>
        <v>24.022269062525748</v>
      </c>
      <c r="AX12" s="33">
        <f t="shared" si="41"/>
        <v>9.2555859328101118</v>
      </c>
      <c r="AY12" s="33">
        <f t="shared" si="8"/>
        <v>30.027836328157186</v>
      </c>
      <c r="AZ12" s="7">
        <f t="shared" si="9"/>
        <v>9.8737891558247508</v>
      </c>
      <c r="BA12" s="7">
        <f t="shared" si="42"/>
        <v>340.64166860667626</v>
      </c>
      <c r="BB12" s="34">
        <f t="shared" si="43"/>
        <v>21.295707402153489</v>
      </c>
      <c r="BC12" s="32">
        <f t="shared" si="10"/>
        <v>10.011271283434315</v>
      </c>
      <c r="BD12" s="32">
        <f t="shared" si="11"/>
        <v>96.660666012273879</v>
      </c>
      <c r="BE12" s="35">
        <f t="shared" si="44"/>
        <v>11.604447042604669</v>
      </c>
      <c r="BF12" s="35">
        <f t="shared" si="12"/>
        <v>120.82583251534234</v>
      </c>
      <c r="BG12" s="32">
        <f t="shared" si="13"/>
        <v>12.496195723697163</v>
      </c>
      <c r="BH12" s="32">
        <f t="shared" si="45"/>
        <v>877.26192602361164</v>
      </c>
      <c r="BI12" s="36">
        <f t="shared" si="46"/>
        <v>85.689543120879435</v>
      </c>
      <c r="BJ12" s="65">
        <f t="shared" si="14"/>
        <v>2.4609964117736265</v>
      </c>
      <c r="BK12" s="72">
        <f t="shared" si="15"/>
        <v>2.7171032747309387</v>
      </c>
      <c r="BL12" s="65">
        <f t="shared" si="16"/>
        <v>2.8985852483084136</v>
      </c>
      <c r="BM12" s="65">
        <f t="shared" si="47"/>
        <v>1.0642227725462485</v>
      </c>
      <c r="BN12" s="65">
        <f t="shared" si="48"/>
        <v>40.633947908900261</v>
      </c>
      <c r="BO12" s="65">
        <f t="shared" si="49"/>
        <v>34.499589086903356</v>
      </c>
      <c r="BP12" s="63">
        <f t="shared" si="50"/>
        <v>1.1411952333110671</v>
      </c>
      <c r="BQ12" s="36">
        <f t="shared" si="17"/>
        <v>1.3228029962732399</v>
      </c>
      <c r="BR12" s="63">
        <f t="shared" si="58"/>
        <v>1.4244543565613295</v>
      </c>
      <c r="BS12" s="63">
        <f t="shared" si="51"/>
        <v>0.35378883271649042</v>
      </c>
      <c r="BT12" s="63">
        <f t="shared" si="52"/>
        <v>87.627425247702547</v>
      </c>
      <c r="BU12" s="63">
        <f t="shared" si="53"/>
        <v>70.202319603558692</v>
      </c>
      <c r="BV12" s="23">
        <f t="shared" si="54"/>
        <v>0.59017472973749852</v>
      </c>
      <c r="BW12" s="23">
        <f t="shared" si="18"/>
        <v>0.10863056753923893</v>
      </c>
      <c r="BX12" s="23">
        <f t="shared" si="55"/>
        <v>0.69880529727673746</v>
      </c>
      <c r="BY12" s="45">
        <f t="shared" si="19"/>
        <v>6.9541700353897812E-2</v>
      </c>
      <c r="BZ12" s="23">
        <f t="shared" si="56"/>
        <v>0.7683469976306353</v>
      </c>
      <c r="CA12" s="23">
        <f t="shared" si="20"/>
        <v>0.19376511476829472</v>
      </c>
      <c r="CB12" s="23">
        <f t="shared" si="21"/>
        <v>0.96211211239893002</v>
      </c>
      <c r="CC12" s="56"/>
      <c r="CD12" s="76">
        <f t="shared" si="22"/>
        <v>0</v>
      </c>
      <c r="CE12" s="76">
        <f t="shared" si="23"/>
        <v>0</v>
      </c>
      <c r="CF12" s="76">
        <f t="shared" si="24"/>
        <v>0</v>
      </c>
      <c r="CG12" s="76">
        <f t="shared" si="25"/>
        <v>0</v>
      </c>
      <c r="CH12" s="1">
        <v>0.90487715436406679</v>
      </c>
      <c r="CI12" s="73">
        <v>0.64418250990615422</v>
      </c>
      <c r="CJ12" s="73">
        <v>8.9296848037894672E-2</v>
      </c>
      <c r="CK12" s="73">
        <f t="shared" si="57"/>
        <v>0.73347935794404884</v>
      </c>
      <c r="CL12" s="73">
        <v>0.17139779642001793</v>
      </c>
    </row>
    <row r="13" spans="1:90" x14ac:dyDescent="0.25">
      <c r="A13">
        <v>1944</v>
      </c>
      <c r="B13" s="41">
        <v>990322720.89999998</v>
      </c>
      <c r="C13" s="41">
        <v>990322720.89999998</v>
      </c>
      <c r="D13" s="41">
        <f t="shared" si="26"/>
        <v>0</v>
      </c>
      <c r="E13" s="41">
        <v>606284652.93553996</v>
      </c>
      <c r="F13" s="41">
        <v>181196702.749244</v>
      </c>
      <c r="I13" s="41">
        <f t="shared" si="27"/>
        <v>609676193.31931734</v>
      </c>
      <c r="J13" s="41">
        <f t="shared" si="28"/>
        <v>182210312.33313483</v>
      </c>
      <c r="M13" s="41">
        <f t="shared" si="29"/>
        <v>787481355.68478394</v>
      </c>
      <c r="N13" s="41">
        <f t="shared" si="0"/>
        <v>791886505.65245223</v>
      </c>
      <c r="O13" s="39">
        <v>197332343.31521612</v>
      </c>
      <c r="P13" s="39">
        <f t="shared" si="30"/>
        <v>198436215.24754781</v>
      </c>
      <c r="Q13" s="41">
        <f t="shared" si="31"/>
        <v>984813699</v>
      </c>
      <c r="R13" s="41">
        <f t="shared" si="1"/>
        <v>0</v>
      </c>
      <c r="S13" s="41">
        <v>990322720.89999998</v>
      </c>
      <c r="T13" s="2">
        <v>105517500000</v>
      </c>
      <c r="U13" s="2">
        <v>44618646</v>
      </c>
      <c r="V13" s="1">
        <f t="shared" si="32"/>
        <v>2364.8745414641226</v>
      </c>
      <c r="W13" s="23">
        <f t="shared" si="2"/>
        <v>0.93853884038192714</v>
      </c>
      <c r="X13" s="24">
        <f t="shared" si="3"/>
        <v>0.57779628338362576</v>
      </c>
      <c r="Y13" s="24">
        <f t="shared" si="4"/>
        <v>0.17268255249900238</v>
      </c>
      <c r="Z13" s="24"/>
      <c r="AA13" s="24"/>
      <c r="AB13" s="23">
        <f t="shared" si="33"/>
        <v>0.7504788358826282</v>
      </c>
      <c r="AC13" s="23">
        <f t="shared" si="34"/>
        <v>0.18806000449929897</v>
      </c>
      <c r="AD13" s="23">
        <f t="shared" si="35"/>
        <v>0.93853884038192714</v>
      </c>
      <c r="AE13" s="23">
        <v>0.93331788471106691</v>
      </c>
      <c r="AF13" s="78">
        <f t="shared" si="36"/>
        <v>0</v>
      </c>
      <c r="AG13" s="14">
        <v>3132536</v>
      </c>
      <c r="AH13" s="15">
        <v>347216</v>
      </c>
      <c r="AI13" s="16">
        <v>3379268</v>
      </c>
      <c r="AJ13" s="16">
        <f t="shared" si="37"/>
        <v>246732</v>
      </c>
      <c r="AK13" s="16">
        <v>100484</v>
      </c>
      <c r="AL13" s="16">
        <f t="shared" si="38"/>
        <v>3479752</v>
      </c>
      <c r="AM13" s="17">
        <v>26898</v>
      </c>
      <c r="AN13" s="10">
        <v>2638875</v>
      </c>
      <c r="AO13" s="11">
        <v>87918.191818881547</v>
      </c>
      <c r="AP13" s="10">
        <v>2701349.7457025489</v>
      </c>
      <c r="AQ13" s="10">
        <f t="shared" si="39"/>
        <v>62474.745702548884</v>
      </c>
      <c r="AR13" s="10">
        <v>25443.446116332459</v>
      </c>
      <c r="AS13" s="10">
        <f t="shared" si="40"/>
        <v>2763824.4914050978</v>
      </c>
      <c r="AT13" s="11">
        <f t="shared" si="5"/>
        <v>10444.519852484473</v>
      </c>
      <c r="AU13" s="59"/>
      <c r="AV13" s="7">
        <f t="shared" si="6"/>
        <v>8.2299095137006173</v>
      </c>
      <c r="AW13" s="7">
        <f t="shared" si="7"/>
        <v>22.190399291303979</v>
      </c>
      <c r="AX13" s="33">
        <f t="shared" si="41"/>
        <v>9.0842526860121318</v>
      </c>
      <c r="AY13" s="33">
        <f t="shared" si="8"/>
        <v>27.737999114129973</v>
      </c>
      <c r="AZ13" s="7">
        <f t="shared" si="9"/>
        <v>9.6229126411132402</v>
      </c>
      <c r="BA13" s="7">
        <f t="shared" si="42"/>
        <v>311.95563861672349</v>
      </c>
      <c r="BB13" s="34">
        <f t="shared" si="43"/>
        <v>19.931085458494099</v>
      </c>
      <c r="BC13" s="32">
        <f t="shared" si="10"/>
        <v>9.7694994376049191</v>
      </c>
      <c r="BD13" s="32">
        <f t="shared" si="11"/>
        <v>87.636716826501939</v>
      </c>
      <c r="BE13" s="35">
        <f t="shared" si="44"/>
        <v>11.363994778754973</v>
      </c>
      <c r="BF13" s="35">
        <f t="shared" si="12"/>
        <v>109.54589603312742</v>
      </c>
      <c r="BG13" s="32">
        <f t="shared" si="13"/>
        <v>12.115584623000249</v>
      </c>
      <c r="BH13" s="32">
        <f t="shared" si="45"/>
        <v>803.38616671944339</v>
      </c>
      <c r="BI13" s="36">
        <f t="shared" si="46"/>
        <v>78.713991102240428</v>
      </c>
      <c r="BJ13" s="65">
        <f t="shared" si="14"/>
        <v>2.6381666156745092</v>
      </c>
      <c r="BK13" s="72">
        <f t="shared" si="15"/>
        <v>2.9120334949846094</v>
      </c>
      <c r="BL13" s="65">
        <f t="shared" si="16"/>
        <v>3.0847054676694565</v>
      </c>
      <c r="BM13" s="65">
        <f t="shared" si="47"/>
        <v>1.1264561804071755</v>
      </c>
      <c r="BN13" s="65">
        <f t="shared" si="48"/>
        <v>37.905111605103322</v>
      </c>
      <c r="BO13" s="65">
        <f t="shared" si="49"/>
        <v>32.418005883573571</v>
      </c>
      <c r="BP13" s="63">
        <f t="shared" si="50"/>
        <v>1.2160402857691475</v>
      </c>
      <c r="BQ13" s="36">
        <f t="shared" si="17"/>
        <v>1.414512129970926</v>
      </c>
      <c r="BR13" s="63">
        <f t="shared" si="58"/>
        <v>1.5080648789950133</v>
      </c>
      <c r="BS13" s="63">
        <f t="shared" si="51"/>
        <v>0.41082729186653499</v>
      </c>
      <c r="BT13" s="63">
        <f t="shared" si="52"/>
        <v>82.234117709965375</v>
      </c>
      <c r="BU13" s="63">
        <f t="shared" si="53"/>
        <v>66.310144472458518</v>
      </c>
      <c r="BV13" s="23">
        <f t="shared" si="54"/>
        <v>0.57779628338362565</v>
      </c>
      <c r="BW13" s="23">
        <f t="shared" si="18"/>
        <v>0.11021483209833768</v>
      </c>
      <c r="BX13" s="23">
        <f t="shared" si="55"/>
        <v>0.68801111548196336</v>
      </c>
      <c r="BY13" s="45">
        <f t="shared" si="19"/>
        <v>6.2467720400664693E-2</v>
      </c>
      <c r="BZ13" s="23">
        <f t="shared" si="56"/>
        <v>0.75047883588262809</v>
      </c>
      <c r="CA13" s="23">
        <f t="shared" si="20"/>
        <v>0.18806000449929897</v>
      </c>
      <c r="CB13" s="23">
        <f t="shared" si="21"/>
        <v>0.93853884038192703</v>
      </c>
      <c r="CC13" s="56"/>
      <c r="CD13" s="76">
        <f t="shared" si="22"/>
        <v>0</v>
      </c>
      <c r="CE13" s="76">
        <f t="shared" si="23"/>
        <v>0</v>
      </c>
      <c r="CF13" s="76">
        <f t="shared" si="24"/>
        <v>0</v>
      </c>
      <c r="CG13" s="76">
        <f t="shared" si="25"/>
        <v>0</v>
      </c>
      <c r="CH13" s="1">
        <v>0.91632799583007551</v>
      </c>
      <c r="CI13" s="73">
        <v>0.64458390803120136</v>
      </c>
      <c r="CJ13" s="73">
        <v>9.3219927236861982E-2</v>
      </c>
      <c r="CK13" s="73">
        <f t="shared" si="57"/>
        <v>0.73780383526806337</v>
      </c>
      <c r="CL13" s="73">
        <v>0.17852416056201212</v>
      </c>
    </row>
    <row r="14" spans="1:90" x14ac:dyDescent="0.25">
      <c r="A14">
        <v>1945</v>
      </c>
      <c r="B14" s="41">
        <v>1290554291.5</v>
      </c>
      <c r="C14" s="41">
        <v>1290554291.5</v>
      </c>
      <c r="D14" s="41">
        <f t="shared" si="26"/>
        <v>0</v>
      </c>
      <c r="E14" s="41">
        <v>719142123.35091364</v>
      </c>
      <c r="F14" s="41">
        <v>242242711.75955802</v>
      </c>
      <c r="I14" s="41">
        <f t="shared" si="27"/>
        <v>744198192.98632014</v>
      </c>
      <c r="J14" s="41">
        <f t="shared" si="28"/>
        <v>250682837.92854816</v>
      </c>
      <c r="M14" s="41">
        <f t="shared" si="29"/>
        <v>961384835.11047173</v>
      </c>
      <c r="N14" s="41">
        <f t="shared" si="0"/>
        <v>994881030.91486835</v>
      </c>
      <c r="O14" s="39">
        <v>285718372.38952845</v>
      </c>
      <c r="P14" s="39">
        <f t="shared" si="30"/>
        <v>295673260.58513165</v>
      </c>
      <c r="Q14" s="41">
        <f t="shared" si="31"/>
        <v>1247103207.5000002</v>
      </c>
      <c r="R14" s="41">
        <f t="shared" si="1"/>
        <v>0</v>
      </c>
      <c r="S14" s="41">
        <v>1290554291.5</v>
      </c>
      <c r="T14" s="2">
        <v>125125000000</v>
      </c>
      <c r="U14" s="2">
        <v>45627025</v>
      </c>
      <c r="V14" s="1">
        <f t="shared" si="32"/>
        <v>2742.3440384289793</v>
      </c>
      <c r="W14" s="23">
        <f t="shared" si="2"/>
        <v>1.0314120211788211</v>
      </c>
      <c r="X14" s="24">
        <f t="shared" si="3"/>
        <v>0.59476379059845774</v>
      </c>
      <c r="Y14" s="24">
        <f t="shared" si="4"/>
        <v>0.20034592441842011</v>
      </c>
      <c r="Z14" s="24"/>
      <c r="AA14" s="24"/>
      <c r="AB14" s="23">
        <f t="shared" si="33"/>
        <v>0.79510971501687788</v>
      </c>
      <c r="AC14" s="23">
        <f t="shared" si="34"/>
        <v>0.23630230616194337</v>
      </c>
      <c r="AD14" s="23">
        <f t="shared" si="35"/>
        <v>1.0314120211788214</v>
      </c>
      <c r="AE14" s="23">
        <v>0.99668588011988024</v>
      </c>
      <c r="AF14" s="78">
        <f t="shared" si="36"/>
        <v>0</v>
      </c>
      <c r="AG14" s="14">
        <v>3238940</v>
      </c>
      <c r="AH14" s="15">
        <v>377976</v>
      </c>
      <c r="AI14" s="16">
        <v>3513097</v>
      </c>
      <c r="AJ14" s="16">
        <f t="shared" si="37"/>
        <v>274157</v>
      </c>
      <c r="AK14" s="16">
        <v>103819</v>
      </c>
      <c r="AL14" s="16">
        <f t="shared" si="38"/>
        <v>3616916</v>
      </c>
      <c r="AM14" s="17">
        <v>28517</v>
      </c>
      <c r="AN14" s="10">
        <v>2740855</v>
      </c>
      <c r="AO14" s="11">
        <v>97467.523831885948</v>
      </c>
      <c r="AP14" s="10">
        <v>2811551.0334285204</v>
      </c>
      <c r="AQ14" s="10">
        <f t="shared" si="39"/>
        <v>70696.03342852043</v>
      </c>
      <c r="AR14" s="10">
        <v>26771.490403365722</v>
      </c>
      <c r="AS14" s="10">
        <f t="shared" si="40"/>
        <v>2882247.0668570409</v>
      </c>
      <c r="AT14" s="11">
        <f t="shared" si="5"/>
        <v>11073.179144668737</v>
      </c>
      <c r="AU14" s="59"/>
      <c r="AV14" s="7">
        <f t="shared" si="6"/>
        <v>8.378451698003234</v>
      </c>
      <c r="AW14" s="7">
        <f t="shared" si="7"/>
        <v>24.184573893811685</v>
      </c>
      <c r="AX14" s="33">
        <f t="shared" si="41"/>
        <v>9.433263015073571</v>
      </c>
      <c r="AY14" s="33">
        <f t="shared" si="8"/>
        <v>30.230717367264607</v>
      </c>
      <c r="AZ14" s="7">
        <f t="shared" si="9"/>
        <v>10.030227642781298</v>
      </c>
      <c r="BA14" s="7">
        <f t="shared" si="42"/>
        <v>378.08223974501681</v>
      </c>
      <c r="BB14" s="34">
        <f t="shared" si="43"/>
        <v>21.894993218248381</v>
      </c>
      <c r="BC14" s="32">
        <f t="shared" si="10"/>
        <v>9.9010353859400055</v>
      </c>
      <c r="BD14" s="32">
        <f t="shared" si="11"/>
        <v>93.787018923906189</v>
      </c>
      <c r="BE14" s="35">
        <f t="shared" si="44"/>
        <v>11.787076814342466</v>
      </c>
      <c r="BF14" s="35">
        <f t="shared" si="12"/>
        <v>117.23377365488274</v>
      </c>
      <c r="BG14" s="32">
        <f t="shared" si="13"/>
        <v>12.586877531070924</v>
      </c>
      <c r="BH14" s="32">
        <f t="shared" si="45"/>
        <v>973.68344627564409</v>
      </c>
      <c r="BI14" s="36">
        <f t="shared" si="46"/>
        <v>84.908096885018537</v>
      </c>
      <c r="BJ14" s="65">
        <f t="shared" si="14"/>
        <v>2.2160394795729528</v>
      </c>
      <c r="BK14" s="72">
        <f t="shared" si="15"/>
        <v>2.4950293939846202</v>
      </c>
      <c r="BL14" s="65">
        <f t="shared" si="16"/>
        <v>2.6529221921521109</v>
      </c>
      <c r="BM14" s="65">
        <f t="shared" si="47"/>
        <v>0.97566174647528014</v>
      </c>
      <c r="BN14" s="65">
        <f t="shared" si="48"/>
        <v>45.125549847726873</v>
      </c>
      <c r="BO14" s="65">
        <f t="shared" si="49"/>
        <v>37.694283042231902</v>
      </c>
      <c r="BP14" s="63">
        <f t="shared" si="50"/>
        <v>1.0168638918338024</v>
      </c>
      <c r="BQ14" s="36">
        <f t="shared" si="17"/>
        <v>1.2105655959776493</v>
      </c>
      <c r="BR14" s="63">
        <f t="shared" si="58"/>
        <v>1.2927073556827884</v>
      </c>
      <c r="BS14" s="63">
        <f t="shared" si="51"/>
        <v>0.25673874446159872</v>
      </c>
      <c r="BT14" s="63">
        <f t="shared" si="52"/>
        <v>98.341578261433767</v>
      </c>
      <c r="BU14" s="63">
        <f t="shared" si="53"/>
        <v>77.357028688973088</v>
      </c>
      <c r="BV14" s="23">
        <f t="shared" si="54"/>
        <v>0.59476379059845763</v>
      </c>
      <c r="BW14" s="23">
        <f t="shared" si="18"/>
        <v>0.13155943556993518</v>
      </c>
      <c r="BX14" s="23">
        <f t="shared" si="55"/>
        <v>0.72632322616839284</v>
      </c>
      <c r="BY14" s="45">
        <f t="shared" si="19"/>
        <v>6.8786488848484956E-2</v>
      </c>
      <c r="BZ14" s="23">
        <f t="shared" si="56"/>
        <v>0.79510971501687777</v>
      </c>
      <c r="CA14" s="23">
        <f t="shared" si="20"/>
        <v>0.23630230616194337</v>
      </c>
      <c r="CB14" s="23">
        <f t="shared" si="21"/>
        <v>1.0314120211788211</v>
      </c>
      <c r="CC14" s="56"/>
      <c r="CD14" s="76">
        <f t="shared" si="22"/>
        <v>0</v>
      </c>
      <c r="CE14" s="76">
        <f t="shared" si="23"/>
        <v>0</v>
      </c>
      <c r="CF14" s="76">
        <f t="shared" si="24"/>
        <v>0</v>
      </c>
      <c r="CG14" s="76">
        <f t="shared" si="25"/>
        <v>0</v>
      </c>
      <c r="CH14" s="1">
        <v>0.9967196678690381</v>
      </c>
      <c r="CI14" s="73">
        <v>0.66068099273274383</v>
      </c>
      <c r="CJ14" s="73">
        <v>0.14659468686058214</v>
      </c>
      <c r="CK14" s="73">
        <f t="shared" si="57"/>
        <v>0.80727567959332602</v>
      </c>
      <c r="CL14" s="73">
        <v>0.1894439882757121</v>
      </c>
    </row>
    <row r="15" spans="1:90" ht="13.35" customHeight="1" x14ac:dyDescent="0.25">
      <c r="A15">
        <v>1946</v>
      </c>
      <c r="B15" s="41">
        <v>1668176554.7</v>
      </c>
      <c r="C15" s="41">
        <v>1668176554.7</v>
      </c>
      <c r="D15" s="41">
        <f t="shared" si="26"/>
        <v>0</v>
      </c>
      <c r="E15" s="41">
        <v>952635536.00158405</v>
      </c>
      <c r="F15" s="41">
        <v>328607112.15044856</v>
      </c>
      <c r="I15" s="41">
        <f t="shared" si="27"/>
        <v>950497620.5767318</v>
      </c>
      <c r="J15" s="41">
        <f t="shared" si="28"/>
        <v>327869648.3594889</v>
      </c>
      <c r="M15" s="41">
        <f t="shared" si="29"/>
        <v>1281242648.1520326</v>
      </c>
      <c r="N15" s="41">
        <f t="shared" si="0"/>
        <v>1278367268.9362206</v>
      </c>
      <c r="O15" s="39">
        <v>390686067.84796751</v>
      </c>
      <c r="P15" s="39">
        <f t="shared" si="30"/>
        <v>389809285.76377946</v>
      </c>
      <c r="Q15" s="41">
        <f t="shared" si="31"/>
        <v>1671928716</v>
      </c>
      <c r="R15" s="41">
        <f t="shared" si="1"/>
        <v>0</v>
      </c>
      <c r="S15" s="41">
        <v>1668176554.7</v>
      </c>
      <c r="T15" s="2">
        <v>160022500000</v>
      </c>
      <c r="U15" s="2">
        <v>46712471</v>
      </c>
      <c r="V15" s="1">
        <f t="shared" si="32"/>
        <v>3425.6911821256467</v>
      </c>
      <c r="W15" s="23">
        <f t="shared" si="2"/>
        <v>1.0424637502226251</v>
      </c>
      <c r="X15" s="24">
        <f t="shared" si="3"/>
        <v>0.59397748477666068</v>
      </c>
      <c r="Y15" s="24">
        <f t="shared" si="4"/>
        <v>0.20488971760814192</v>
      </c>
      <c r="Z15" s="24"/>
      <c r="AA15" s="24"/>
      <c r="AB15" s="23">
        <f t="shared" si="33"/>
        <v>0.79886720238480258</v>
      </c>
      <c r="AC15" s="23">
        <f t="shared" si="34"/>
        <v>0.24359654783782247</v>
      </c>
      <c r="AD15" s="23">
        <f t="shared" si="35"/>
        <v>1.0424637502226251</v>
      </c>
      <c r="AE15" s="23">
        <v>1.044808521301692</v>
      </c>
      <c r="AF15" s="78">
        <f t="shared" si="36"/>
        <v>0</v>
      </c>
      <c r="AG15" s="14">
        <v>3415854</v>
      </c>
      <c r="AH15" s="15">
        <v>407335</v>
      </c>
      <c r="AI15" s="16">
        <v>3710610</v>
      </c>
      <c r="AJ15" s="16">
        <f t="shared" si="37"/>
        <v>294756</v>
      </c>
      <c r="AK15" s="16">
        <v>112579</v>
      </c>
      <c r="AL15" s="16">
        <f t="shared" si="38"/>
        <v>3823189</v>
      </c>
      <c r="AM15" s="17">
        <v>29800</v>
      </c>
      <c r="AN15" s="10">
        <v>2908786</v>
      </c>
      <c r="AO15" s="11">
        <v>106923.78589441744</v>
      </c>
      <c r="AP15" s="10">
        <v>2986158.2548641656</v>
      </c>
      <c r="AQ15" s="10">
        <f t="shared" si="39"/>
        <v>77372.254864165559</v>
      </c>
      <c r="AR15" s="10">
        <v>29551.53103025179</v>
      </c>
      <c r="AS15" s="10">
        <f t="shared" si="40"/>
        <v>3063530.5097283311</v>
      </c>
      <c r="AT15" s="11">
        <f t="shared" si="5"/>
        <v>11571.369306418219</v>
      </c>
      <c r="AU15" s="59"/>
      <c r="AV15" s="7">
        <f t="shared" si="6"/>
        <v>8.1227581835414231</v>
      </c>
      <c r="AW15" s="7">
        <f t="shared" si="7"/>
        <v>23.496397294532802</v>
      </c>
      <c r="AX15" s="33">
        <f t="shared" si="41"/>
        <v>9.1657597768223322</v>
      </c>
      <c r="AY15" s="33">
        <f t="shared" si="8"/>
        <v>29.370496618166001</v>
      </c>
      <c r="AZ15" s="7">
        <f t="shared" si="9"/>
        <v>9.760715733449544</v>
      </c>
      <c r="BA15" s="7">
        <f t="shared" si="42"/>
        <v>381.84552605954349</v>
      </c>
      <c r="BB15" s="34">
        <f t="shared" si="43"/>
        <v>21.252845924059251</v>
      </c>
      <c r="BC15" s="32">
        <f t="shared" si="10"/>
        <v>9.538740915379373</v>
      </c>
      <c r="BD15" s="32">
        <f t="shared" si="11"/>
        <v>89.511467555211439</v>
      </c>
      <c r="BE15" s="35">
        <f t="shared" si="44"/>
        <v>11.389403033169716</v>
      </c>
      <c r="BF15" s="35">
        <f t="shared" si="12"/>
        <v>111.8893344440143</v>
      </c>
      <c r="BG15" s="32">
        <f t="shared" si="13"/>
        <v>12.181063941015047</v>
      </c>
      <c r="BH15" s="32">
        <f t="shared" si="45"/>
        <v>983.37511968120134</v>
      </c>
      <c r="BI15" s="36">
        <f t="shared" si="46"/>
        <v>80.964473171807853</v>
      </c>
      <c r="BJ15" s="65">
        <f t="shared" si="14"/>
        <v>2.1272367041626126</v>
      </c>
      <c r="BK15" s="72">
        <f t="shared" si="15"/>
        <v>2.4003842264196278</v>
      </c>
      <c r="BL15" s="65">
        <f t="shared" si="16"/>
        <v>2.5561948660693479</v>
      </c>
      <c r="BM15" s="65">
        <f t="shared" si="47"/>
        <v>0.93851977229054628</v>
      </c>
      <c r="BN15" s="65">
        <f t="shared" si="48"/>
        <v>47.009343061972523</v>
      </c>
      <c r="BO15" s="65">
        <f t="shared" si="49"/>
        <v>39.120648166299489</v>
      </c>
      <c r="BP15" s="63">
        <f t="shared" si="50"/>
        <v>0.97000022925856821</v>
      </c>
      <c r="BQ15" s="36">
        <f t="shared" si="17"/>
        <v>1.1581951592248974</v>
      </c>
      <c r="BR15" s="63">
        <f t="shared" si="58"/>
        <v>1.2386996271538786</v>
      </c>
      <c r="BS15" s="63">
        <f t="shared" si="51"/>
        <v>0.2140621415800536</v>
      </c>
      <c r="BT15" s="63">
        <f t="shared" si="52"/>
        <v>103.09275913928005</v>
      </c>
      <c r="BU15" s="63">
        <f t="shared" si="53"/>
        <v>80.729821667716877</v>
      </c>
      <c r="BV15" s="23">
        <f t="shared" si="54"/>
        <v>0.59397748477666068</v>
      </c>
      <c r="BW15" s="23">
        <f t="shared" si="18"/>
        <v>0.13410559790750545</v>
      </c>
      <c r="BX15" s="23">
        <f t="shared" si="55"/>
        <v>0.72808308268416611</v>
      </c>
      <c r="BY15" s="45">
        <f t="shared" si="19"/>
        <v>7.0784119700636472E-2</v>
      </c>
      <c r="BZ15" s="23">
        <f t="shared" si="56"/>
        <v>0.79886720238480258</v>
      </c>
      <c r="CA15" s="23">
        <f t="shared" si="20"/>
        <v>0.24359654783782247</v>
      </c>
      <c r="CB15" s="23">
        <f t="shared" si="21"/>
        <v>1.0424637502226251</v>
      </c>
      <c r="CC15" s="56"/>
      <c r="CD15" s="76">
        <f t="shared" si="22"/>
        <v>0</v>
      </c>
      <c r="CE15" s="76">
        <f t="shared" si="23"/>
        <v>0</v>
      </c>
      <c r="CF15" s="76">
        <f t="shared" si="24"/>
        <v>0</v>
      </c>
      <c r="CG15" s="76">
        <f t="shared" si="25"/>
        <v>0</v>
      </c>
      <c r="CH15" s="1">
        <v>1.0771113399080008</v>
      </c>
      <c r="CI15" s="73">
        <v>0.67677807743428631</v>
      </c>
      <c r="CJ15" s="73">
        <v>0.19996944648430229</v>
      </c>
      <c r="CK15" s="73">
        <f t="shared" si="57"/>
        <v>0.87674752391858857</v>
      </c>
      <c r="CL15" s="73">
        <v>0.20036381598941208</v>
      </c>
    </row>
    <row r="16" spans="1:90" hidden="1" x14ac:dyDescent="0.25">
      <c r="A16">
        <v>1947</v>
      </c>
      <c r="B16" s="41">
        <v>2314297922.5</v>
      </c>
      <c r="C16" s="41">
        <v>2314297922.5</v>
      </c>
      <c r="D16" s="41">
        <f t="shared" si="26"/>
        <v>0</v>
      </c>
      <c r="E16" s="41">
        <v>1118546488.9840474</v>
      </c>
      <c r="F16" s="41">
        <v>421389841.3863548</v>
      </c>
      <c r="I16" s="41">
        <f t="shared" si="27"/>
        <v>1294012905.4745567</v>
      </c>
      <c r="J16" s="41">
        <f t="shared" si="28"/>
        <v>487493276.64073199</v>
      </c>
      <c r="M16" s="41">
        <f t="shared" si="29"/>
        <v>1539936330.3704023</v>
      </c>
      <c r="N16" s="41">
        <f t="shared" si="0"/>
        <v>1781506182.1152887</v>
      </c>
      <c r="O16" s="39">
        <v>460545894.1295979</v>
      </c>
      <c r="P16" s="39">
        <f t="shared" si="30"/>
        <v>532791740.38471109</v>
      </c>
      <c r="Q16" s="41">
        <f t="shared" si="31"/>
        <v>2000482224.5000002</v>
      </c>
      <c r="R16" s="41">
        <f t="shared" si="1"/>
        <v>0</v>
      </c>
      <c r="S16" s="41">
        <v>2314297922.5</v>
      </c>
      <c r="T16" s="2">
        <v>178612500000</v>
      </c>
      <c r="U16" s="2">
        <v>47880957</v>
      </c>
      <c r="V16" s="1">
        <f t="shared" si="32"/>
        <v>3730.3452393401412</v>
      </c>
      <c r="W16" s="23">
        <f t="shared" si="2"/>
        <v>1.2957088235705787</v>
      </c>
      <c r="X16" s="24">
        <f t="shared" si="3"/>
        <v>0.72448059652855024</v>
      </c>
      <c r="Y16" s="24">
        <f t="shared" si="4"/>
        <v>0.27293346022295861</v>
      </c>
      <c r="Z16" s="24"/>
      <c r="AA16" s="24"/>
      <c r="AB16" s="23">
        <f t="shared" si="33"/>
        <v>0.99741405675150885</v>
      </c>
      <c r="AC16" s="23">
        <f t="shared" si="34"/>
        <v>0.2982947668190698</v>
      </c>
      <c r="AD16" s="23">
        <f t="shared" si="35"/>
        <v>1.2957088235705787</v>
      </c>
      <c r="AE16" s="23">
        <v>1.1200124428581428</v>
      </c>
      <c r="AF16" s="78">
        <f t="shared" si="36"/>
        <v>0</v>
      </c>
      <c r="AG16" s="14">
        <v>3616367</v>
      </c>
      <c r="AH16" s="15">
        <v>443100</v>
      </c>
      <c r="AI16" s="16">
        <v>3933735</v>
      </c>
      <c r="AJ16" s="16">
        <f t="shared" si="37"/>
        <v>317368</v>
      </c>
      <c r="AK16" s="16">
        <v>125732</v>
      </c>
      <c r="AL16" s="16">
        <f t="shared" si="38"/>
        <v>4059467</v>
      </c>
      <c r="AM16" s="17">
        <v>32413</v>
      </c>
      <c r="AN16" s="10">
        <v>3106894</v>
      </c>
      <c r="AO16" s="11">
        <v>118350.26118115115</v>
      </c>
      <c r="AP16" s="10">
        <v>3191661.7402178729</v>
      </c>
      <c r="AQ16" s="10">
        <f t="shared" si="39"/>
        <v>84767.740217872895</v>
      </c>
      <c r="AR16" s="10">
        <v>33582.520963278017</v>
      </c>
      <c r="AS16" s="10">
        <f t="shared" si="40"/>
        <v>3276429.4804357458</v>
      </c>
      <c r="AT16" s="11">
        <f t="shared" si="5"/>
        <v>12585.999776138717</v>
      </c>
      <c r="AU16" s="59"/>
      <c r="AV16" s="7">
        <f t="shared" si="6"/>
        <v>9.5921747681354965</v>
      </c>
      <c r="AW16" s="7">
        <f t="shared" si="7"/>
        <v>29.492925463319096</v>
      </c>
      <c r="AX16" s="33">
        <f t="shared" si="41"/>
        <v>10.962071398320429</v>
      </c>
      <c r="AY16" s="33">
        <f t="shared" si="8"/>
        <v>36.866156829148871</v>
      </c>
      <c r="AZ16" s="7">
        <f t="shared" si="9"/>
        <v>11.764386694734691</v>
      </c>
      <c r="BA16" s="7">
        <f t="shared" si="42"/>
        <v>440.64538621506517</v>
      </c>
      <c r="BB16" s="34">
        <f t="shared" si="43"/>
        <v>26.571864971749342</v>
      </c>
      <c r="BC16" s="32">
        <f t="shared" si="10"/>
        <v>11.165113547394235</v>
      </c>
      <c r="BD16" s="32">
        <f t="shared" si="11"/>
        <v>110.42067117024659</v>
      </c>
      <c r="BE16" s="35">
        <f t="shared" si="44"/>
        <v>13.510793887928855</v>
      </c>
      <c r="BF16" s="35">
        <f t="shared" si="12"/>
        <v>138.02583896280825</v>
      </c>
      <c r="BG16" s="32">
        <f t="shared" si="13"/>
        <v>14.575970533680808</v>
      </c>
      <c r="BH16" s="32">
        <f t="shared" si="45"/>
        <v>1134.8036832534178</v>
      </c>
      <c r="BI16" s="36">
        <f t="shared" si="46"/>
        <v>99.484304060474102</v>
      </c>
      <c r="BJ16" s="65">
        <f t="shared" si="14"/>
        <v>2.1768467498383965</v>
      </c>
      <c r="BK16" s="72">
        <f t="shared" si="15"/>
        <v>2.4877308922894716</v>
      </c>
      <c r="BL16" s="65">
        <f t="shared" si="16"/>
        <v>2.6698082092235649</v>
      </c>
      <c r="BM16" s="65">
        <f t="shared" si="47"/>
        <v>0.98200663808066047</v>
      </c>
      <c r="BN16" s="65">
        <f t="shared" si="48"/>
        <v>45.938006434042151</v>
      </c>
      <c r="BO16" s="65">
        <f t="shared" si="49"/>
        <v>37.455874041634644</v>
      </c>
      <c r="BP16" s="63">
        <f t="shared" si="50"/>
        <v>0.98388062289192502</v>
      </c>
      <c r="BQ16" s="36">
        <f t="shared" si="17"/>
        <v>1.1905842470650232</v>
      </c>
      <c r="BR16" s="63">
        <f t="shared" si="58"/>
        <v>1.2844486450636403</v>
      </c>
      <c r="BS16" s="63">
        <f t="shared" si="51"/>
        <v>0.25032955628093101</v>
      </c>
      <c r="BT16" s="63">
        <f t="shared" si="52"/>
        <v>101.63834684137748</v>
      </c>
      <c r="BU16" s="63">
        <f t="shared" si="53"/>
        <v>77.854416666884589</v>
      </c>
      <c r="BV16" s="23">
        <f t="shared" si="54"/>
        <v>0.72448059652855024</v>
      </c>
      <c r="BW16" s="23">
        <f t="shared" si="18"/>
        <v>0.17612554490826376</v>
      </c>
      <c r="BX16" s="23">
        <f t="shared" si="55"/>
        <v>0.90060614143681406</v>
      </c>
      <c r="BY16" s="45">
        <f t="shared" si="19"/>
        <v>9.6807915314694848E-2</v>
      </c>
      <c r="BZ16" s="23">
        <f t="shared" si="56"/>
        <v>0.99741405675150885</v>
      </c>
      <c r="CA16" s="23">
        <f t="shared" si="20"/>
        <v>0.2982947668190698</v>
      </c>
      <c r="CB16" s="23">
        <f t="shared" si="21"/>
        <v>1.2957088235705787</v>
      </c>
      <c r="CC16" s="56"/>
      <c r="CD16" s="76">
        <f t="shared" si="22"/>
        <v>0</v>
      </c>
      <c r="CE16" s="76">
        <f t="shared" si="23"/>
        <v>0</v>
      </c>
      <c r="CF16" s="76">
        <f t="shared" si="24"/>
        <v>0</v>
      </c>
      <c r="CG16" s="76">
        <f t="shared" si="25"/>
        <v>0</v>
      </c>
      <c r="CH16" s="1">
        <v>1.1575030119469634</v>
      </c>
      <c r="CI16" s="73">
        <v>0.69287516213582878</v>
      </c>
      <c r="CJ16" s="73">
        <v>0.25334420610802244</v>
      </c>
      <c r="CK16" s="73">
        <f t="shared" si="57"/>
        <v>0.94621936824385122</v>
      </c>
      <c r="CL16" s="73">
        <v>0.21128364370311206</v>
      </c>
    </row>
    <row r="17" spans="1:90" x14ac:dyDescent="0.25">
      <c r="A17">
        <v>1948</v>
      </c>
      <c r="B17" s="41">
        <v>3208304129.1886101</v>
      </c>
      <c r="C17" s="41">
        <v>3208304129.1886101</v>
      </c>
      <c r="D17" s="41">
        <f t="shared" si="26"/>
        <v>0</v>
      </c>
      <c r="E17" s="41">
        <v>1598517370.3673959</v>
      </c>
      <c r="F17" s="41">
        <v>720692048.13106894</v>
      </c>
      <c r="I17" s="41">
        <f t="shared" si="27"/>
        <v>1915106375.3462415</v>
      </c>
      <c r="J17" s="41">
        <f t="shared" si="28"/>
        <v>863426298.40796232</v>
      </c>
      <c r="M17" s="41">
        <f t="shared" si="29"/>
        <v>2319209418.4984646</v>
      </c>
      <c r="N17" s="41">
        <f t="shared" si="0"/>
        <v>2778532673.7542038</v>
      </c>
      <c r="O17" s="39">
        <v>358725314.50153518</v>
      </c>
      <c r="P17" s="39">
        <f t="shared" si="30"/>
        <v>429771455.43440622</v>
      </c>
      <c r="Q17" s="41">
        <f t="shared" si="31"/>
        <v>2677934733</v>
      </c>
      <c r="R17" s="41">
        <f t="shared" si="1"/>
        <v>0</v>
      </c>
      <c r="S17" s="41">
        <v>3208304129.1886101</v>
      </c>
      <c r="T17" s="2">
        <v>207295000000</v>
      </c>
      <c r="U17" s="2">
        <v>49138457</v>
      </c>
      <c r="V17" s="1">
        <f t="shared" si="32"/>
        <v>4218.5899325247437</v>
      </c>
      <c r="W17" s="23">
        <f t="shared" si="2"/>
        <v>1.5476997174020648</v>
      </c>
      <c r="X17" s="24">
        <f t="shared" si="3"/>
        <v>0.92385555625858873</v>
      </c>
      <c r="Y17" s="24">
        <f t="shared" si="4"/>
        <v>0.41652056171541152</v>
      </c>
      <c r="Z17" s="24"/>
      <c r="AA17" s="24"/>
      <c r="AB17" s="23">
        <f t="shared" si="33"/>
        <v>1.3403761179740004</v>
      </c>
      <c r="AC17" s="23">
        <f t="shared" si="34"/>
        <v>0.20732359942806444</v>
      </c>
      <c r="AD17" s="23">
        <f t="shared" si="35"/>
        <v>1.5476997174020648</v>
      </c>
      <c r="AE17" s="23">
        <v>1.2918472384765673</v>
      </c>
      <c r="AF17" s="78">
        <f t="shared" si="36"/>
        <v>0</v>
      </c>
      <c r="AG17" s="14">
        <v>3913171</v>
      </c>
      <c r="AH17" s="15">
        <v>467260</v>
      </c>
      <c r="AI17" s="16">
        <v>4243198</v>
      </c>
      <c r="AJ17" s="16">
        <f t="shared" si="37"/>
        <v>330027</v>
      </c>
      <c r="AK17" s="16">
        <v>137233</v>
      </c>
      <c r="AL17" s="16">
        <f t="shared" si="38"/>
        <v>4380431</v>
      </c>
      <c r="AM17" s="17">
        <v>35710</v>
      </c>
      <c r="AN17" s="10">
        <v>3413779</v>
      </c>
      <c r="AO17" s="11">
        <v>126939.34127771581</v>
      </c>
      <c r="AP17" s="10">
        <v>3503436.5995887956</v>
      </c>
      <c r="AQ17" s="10">
        <f t="shared" si="39"/>
        <v>89657.599588795565</v>
      </c>
      <c r="AR17" s="10">
        <v>37281.741688920039</v>
      </c>
      <c r="AS17" s="10">
        <f t="shared" si="40"/>
        <v>3593094.1991775911</v>
      </c>
      <c r="AT17" s="11">
        <f t="shared" si="5"/>
        <v>13866.22811853002</v>
      </c>
      <c r="AU17" s="59"/>
      <c r="AV17" s="7">
        <f t="shared" si="6"/>
        <v>11.601035713855524</v>
      </c>
      <c r="AW17" s="7">
        <f t="shared" si="7"/>
        <v>43.802546144477581</v>
      </c>
      <c r="AX17" s="33">
        <f t="shared" si="41"/>
        <v>13.751437175000074</v>
      </c>
      <c r="AY17" s="33">
        <f t="shared" si="8"/>
        <v>54.753182680596979</v>
      </c>
      <c r="AZ17" s="7">
        <f t="shared" si="9"/>
        <v>15.035966606229463</v>
      </c>
      <c r="BA17" s="7">
        <f t="shared" si="42"/>
        <v>285.28596403195655</v>
      </c>
      <c r="BB17" s="34">
        <f t="shared" si="43"/>
        <v>39.24901354332291</v>
      </c>
      <c r="BC17" s="32">
        <f t="shared" si="10"/>
        <v>13.298118163309265</v>
      </c>
      <c r="BD17" s="32">
        <f t="shared" si="11"/>
        <v>161.23589035089475</v>
      </c>
      <c r="BE17" s="35">
        <f t="shared" si="44"/>
        <v>16.655095378330699</v>
      </c>
      <c r="BF17" s="35">
        <f t="shared" si="12"/>
        <v>201.54486293861845</v>
      </c>
      <c r="BG17" s="32">
        <f t="shared" si="13"/>
        <v>18.330722932888232</v>
      </c>
      <c r="BH17" s="32">
        <f t="shared" si="45"/>
        <v>734.70317151115557</v>
      </c>
      <c r="BI17" s="36">
        <f t="shared" si="46"/>
        <v>144.47447011821384</v>
      </c>
      <c r="BJ17" s="65">
        <f t="shared" si="14"/>
        <v>4.0664586332596526</v>
      </c>
      <c r="BK17" s="72">
        <f t="shared" si="15"/>
        <v>4.8202291415429377</v>
      </c>
      <c r="BL17" s="65">
        <f t="shared" si="16"/>
        <v>5.2704894393420618</v>
      </c>
      <c r="BM17" s="65">
        <f t="shared" si="47"/>
        <v>1.6621232309812941</v>
      </c>
      <c r="BN17" s="65">
        <f t="shared" si="48"/>
        <v>24.591421927201679</v>
      </c>
      <c r="BO17" s="65">
        <f t="shared" si="49"/>
        <v>18.973569940875063</v>
      </c>
      <c r="BP17" s="63">
        <f t="shared" si="50"/>
        <v>1.8099987422073283</v>
      </c>
      <c r="BQ17" s="36">
        <f t="shared" si="17"/>
        <v>2.2669148608783178</v>
      </c>
      <c r="BR17" s="63">
        <f t="shared" si="58"/>
        <v>2.4949835040435651</v>
      </c>
      <c r="BS17" s="63">
        <f t="shared" si="51"/>
        <v>0.91428211757583966</v>
      </c>
      <c r="BT17" s="63">
        <f t="shared" si="52"/>
        <v>55.248657177544821</v>
      </c>
      <c r="BU17" s="63">
        <f t="shared" si="53"/>
        <v>40.080425316613194</v>
      </c>
      <c r="BV17" s="23">
        <f t="shared" si="54"/>
        <v>0.92385555625858862</v>
      </c>
      <c r="BW17" s="23">
        <f t="shared" si="18"/>
        <v>0.26360685669601369</v>
      </c>
      <c r="BX17" s="23">
        <f t="shared" si="55"/>
        <v>1.1874624129546023</v>
      </c>
      <c r="BY17" s="45">
        <f t="shared" si="19"/>
        <v>0.15291370501939786</v>
      </c>
      <c r="BZ17" s="23">
        <f t="shared" si="56"/>
        <v>1.3403761179740001</v>
      </c>
      <c r="CA17" s="23">
        <f t="shared" si="20"/>
        <v>0.20732359942806444</v>
      </c>
      <c r="CB17" s="23">
        <f t="shared" si="21"/>
        <v>1.5476997174020646</v>
      </c>
      <c r="CC17" s="56"/>
      <c r="CD17" s="76">
        <f t="shared" si="22"/>
        <v>0</v>
      </c>
      <c r="CE17" s="76">
        <f t="shared" si="23"/>
        <v>0</v>
      </c>
      <c r="CF17" s="76">
        <f t="shared" si="24"/>
        <v>0</v>
      </c>
      <c r="CG17" s="76">
        <f t="shared" si="25"/>
        <v>0</v>
      </c>
      <c r="CH17" s="1">
        <v>1.2378946839859259</v>
      </c>
      <c r="CI17" s="73">
        <v>0.70897224683737126</v>
      </c>
      <c r="CJ17" s="73">
        <v>0.30671896573174257</v>
      </c>
      <c r="CK17" s="73">
        <f t="shared" si="57"/>
        <v>1.0156912125691138</v>
      </c>
      <c r="CL17" s="73">
        <v>0.22220347141681204</v>
      </c>
    </row>
    <row r="18" spans="1:90" x14ac:dyDescent="0.25">
      <c r="A18">
        <v>1949</v>
      </c>
      <c r="B18" s="41">
        <v>4040042637.8772378</v>
      </c>
      <c r="C18" s="41">
        <v>4040042637.8772378</v>
      </c>
      <c r="D18" s="41">
        <f t="shared" si="26"/>
        <v>0</v>
      </c>
      <c r="E18" s="41">
        <v>1652306819.5347388</v>
      </c>
      <c r="F18" s="41">
        <v>918264560.42859435</v>
      </c>
      <c r="I18" s="41">
        <f t="shared" si="27"/>
        <v>2099466275.231498</v>
      </c>
      <c r="J18" s="41">
        <f t="shared" si="28"/>
        <v>1166772087.1012101</v>
      </c>
      <c r="M18" s="41">
        <f t="shared" si="29"/>
        <v>2570571379.9633331</v>
      </c>
      <c r="N18" s="41">
        <f t="shared" si="0"/>
        <v>3266238362.3327084</v>
      </c>
      <c r="O18" s="39">
        <v>608993865.03666687</v>
      </c>
      <c r="P18" s="39">
        <f t="shared" si="30"/>
        <v>773804275.54452968</v>
      </c>
      <c r="Q18" s="41">
        <f t="shared" si="31"/>
        <v>3179565245</v>
      </c>
      <c r="R18" s="41">
        <f t="shared" si="1"/>
        <v>0</v>
      </c>
      <c r="S18" s="41">
        <v>4040042637.8772378</v>
      </c>
      <c r="T18" s="2">
        <v>241807500000</v>
      </c>
      <c r="U18" s="2">
        <v>50490946</v>
      </c>
      <c r="V18" s="1">
        <f t="shared" si="32"/>
        <v>4789.1259553742566</v>
      </c>
      <c r="W18" s="23">
        <f t="shared" si="2"/>
        <v>1.6707681266615955</v>
      </c>
      <c r="X18" s="24">
        <f t="shared" si="3"/>
        <v>0.86823869203043669</v>
      </c>
      <c r="Y18" s="24">
        <f t="shared" si="4"/>
        <v>0.48252104963709158</v>
      </c>
      <c r="Z18" s="24"/>
      <c r="AA18" s="24"/>
      <c r="AB18" s="23">
        <f t="shared" si="33"/>
        <v>1.3507597416675283</v>
      </c>
      <c r="AC18" s="23">
        <f t="shared" si="34"/>
        <v>0.32000838499406747</v>
      </c>
      <c r="AD18" s="23">
        <f t="shared" si="35"/>
        <v>1.6707681266615957</v>
      </c>
      <c r="AE18" s="23">
        <v>1.3149158917734149</v>
      </c>
      <c r="AF18" s="78">
        <f t="shared" si="36"/>
        <v>0</v>
      </c>
      <c r="AG18" s="14">
        <v>4097667</v>
      </c>
      <c r="AH18" s="15">
        <v>495873</v>
      </c>
      <c r="AI18" s="16">
        <v>4446613</v>
      </c>
      <c r="AJ18" s="16">
        <f t="shared" si="37"/>
        <v>348946</v>
      </c>
      <c r="AK18" s="16">
        <v>146927</v>
      </c>
      <c r="AL18" s="16">
        <f t="shared" si="38"/>
        <v>4593540</v>
      </c>
      <c r="AM18" s="17">
        <v>39473</v>
      </c>
      <c r="AN18" s="10">
        <v>3596681</v>
      </c>
      <c r="AO18" s="11">
        <v>136965.26470706321</v>
      </c>
      <c r="AP18" s="10">
        <v>3693063.5037025022</v>
      </c>
      <c r="AQ18" s="10">
        <f t="shared" si="39"/>
        <v>96382.503702502232</v>
      </c>
      <c r="AR18" s="10">
        <v>40582.761004560976</v>
      </c>
      <c r="AS18" s="10">
        <f t="shared" si="40"/>
        <v>3789446.0074050045</v>
      </c>
      <c r="AT18" s="11">
        <f t="shared" si="5"/>
        <v>15327.404719202899</v>
      </c>
      <c r="AU18" s="59"/>
      <c r="AV18" s="7">
        <f t="shared" si="6"/>
        <v>10.698329784831078</v>
      </c>
      <c r="AW18" s="7">
        <f t="shared" si="7"/>
        <v>49.131419256724428</v>
      </c>
      <c r="AX18" s="33">
        <f t="shared" si="41"/>
        <v>13.308493932144124</v>
      </c>
      <c r="AY18" s="33">
        <f t="shared" si="8"/>
        <v>61.414274070905535</v>
      </c>
      <c r="AZ18" s="7">
        <f t="shared" si="9"/>
        <v>14.847184780258607</v>
      </c>
      <c r="BA18" s="7">
        <f t="shared" si="42"/>
        <v>409.33108925804146</v>
      </c>
      <c r="BB18" s="34">
        <f t="shared" si="43"/>
        <v>43.959607545791535</v>
      </c>
      <c r="BC18" s="32">
        <f t="shared" si="10"/>
        <v>12.188512941353267</v>
      </c>
      <c r="BD18" s="32">
        <f t="shared" si="11"/>
        <v>177.87680922748092</v>
      </c>
      <c r="BE18" s="35">
        <f t="shared" si="44"/>
        <v>16.024019643790098</v>
      </c>
      <c r="BF18" s="35">
        <f t="shared" si="12"/>
        <v>222.34601153435113</v>
      </c>
      <c r="BG18" s="32">
        <f t="shared" si="13"/>
        <v>17.997653757894007</v>
      </c>
      <c r="BH18" s="32">
        <f t="shared" si="45"/>
        <v>1054.159290648844</v>
      </c>
      <c r="BI18" s="36">
        <f t="shared" si="46"/>
        <v>159.15263274360802</v>
      </c>
      <c r="BJ18" s="65">
        <f t="shared" si="14"/>
        <v>2.6136128101637728</v>
      </c>
      <c r="BK18" s="72">
        <f t="shared" si="15"/>
        <v>3.2512785569909344</v>
      </c>
      <c r="BL18" s="65">
        <f t="shared" si="16"/>
        <v>3.6271822907883187</v>
      </c>
      <c r="BM18" s="65">
        <f t="shared" si="47"/>
        <v>1.2884561184225081</v>
      </c>
      <c r="BN18" s="65">
        <f t="shared" si="48"/>
        <v>38.261214366229652</v>
      </c>
      <c r="BO18" s="65">
        <f t="shared" si="49"/>
        <v>27.569609681311704</v>
      </c>
      <c r="BP18" s="63">
        <f t="shared" si="50"/>
        <v>1.1562306616726903</v>
      </c>
      <c r="BQ18" s="36">
        <f t="shared" si="17"/>
        <v>1.5200757405389063</v>
      </c>
      <c r="BR18" s="63">
        <f t="shared" si="58"/>
        <v>1.707299258996835</v>
      </c>
      <c r="BS18" s="63">
        <f t="shared" si="51"/>
        <v>0.53491274127447697</v>
      </c>
      <c r="BT18" s="63">
        <f t="shared" si="52"/>
        <v>86.487933000611207</v>
      </c>
      <c r="BU18" s="63">
        <f t="shared" si="53"/>
        <v>58.572039713036261</v>
      </c>
      <c r="BV18" s="23">
        <f t="shared" si="54"/>
        <v>0.86823869203043658</v>
      </c>
      <c r="BW18" s="23">
        <f t="shared" si="18"/>
        <v>0.30380752253431281</v>
      </c>
      <c r="BX18" s="23">
        <f t="shared" si="55"/>
        <v>1.1720462145647494</v>
      </c>
      <c r="BY18" s="45">
        <f t="shared" si="19"/>
        <v>0.17871352710277874</v>
      </c>
      <c r="BZ18" s="23">
        <f t="shared" si="56"/>
        <v>1.3507597416675281</v>
      </c>
      <c r="CA18" s="23">
        <f t="shared" si="20"/>
        <v>0.32000838499406747</v>
      </c>
      <c r="CB18" s="23">
        <f t="shared" si="21"/>
        <v>1.6707681266615957</v>
      </c>
      <c r="CC18" s="56"/>
      <c r="CD18" s="76">
        <f t="shared" si="22"/>
        <v>0</v>
      </c>
      <c r="CE18" s="76">
        <f t="shared" si="23"/>
        <v>0</v>
      </c>
      <c r="CF18" s="76">
        <f t="shared" si="24"/>
        <v>0</v>
      </c>
      <c r="CG18" s="76">
        <f t="shared" si="25"/>
        <v>0</v>
      </c>
      <c r="CH18" s="1">
        <v>1.3182863560248883</v>
      </c>
      <c r="CI18" s="73">
        <v>0.72506933153891373</v>
      </c>
      <c r="CJ18" s="73">
        <v>0.36009372535546269</v>
      </c>
      <c r="CK18" s="73">
        <f t="shared" si="57"/>
        <v>1.0851630568943764</v>
      </c>
      <c r="CL18" s="73">
        <v>0.23312329913051202</v>
      </c>
    </row>
    <row r="19" spans="1:90" x14ac:dyDescent="0.25">
      <c r="A19">
        <v>1950</v>
      </c>
      <c r="B19" s="41">
        <v>4313010576.0869312</v>
      </c>
      <c r="C19" s="41">
        <v>4313010576.0869312</v>
      </c>
      <c r="D19" s="41">
        <f t="shared" si="26"/>
        <v>0</v>
      </c>
      <c r="E19" s="41">
        <v>2131714659.7933111</v>
      </c>
      <c r="F19" s="41">
        <v>1201578942.6722908</v>
      </c>
      <c r="I19" s="41">
        <f t="shared" si="27"/>
        <v>2140927912.2793617</v>
      </c>
      <c r="J19" s="41">
        <f t="shared" si="28"/>
        <v>1206772156.5622938</v>
      </c>
      <c r="M19" s="41">
        <f t="shared" si="29"/>
        <v>3333293602.4656019</v>
      </c>
      <c r="N19" s="41">
        <f t="shared" si="0"/>
        <v>3347700068.8416557</v>
      </c>
      <c r="O19" s="39">
        <v>961156397.53439796</v>
      </c>
      <c r="P19" s="39">
        <f t="shared" si="30"/>
        <v>965310507.2452755</v>
      </c>
      <c r="Q19" s="41">
        <f t="shared" si="31"/>
        <v>4294450000</v>
      </c>
      <c r="R19" s="41">
        <f t="shared" si="1"/>
        <v>0</v>
      </c>
      <c r="S19" s="41">
        <v>4313010576.0869312</v>
      </c>
      <c r="T19" s="2">
        <v>281600000000</v>
      </c>
      <c r="U19" s="2">
        <v>51944397</v>
      </c>
      <c r="V19" s="1">
        <f t="shared" si="32"/>
        <v>5421.1814221272025</v>
      </c>
      <c r="W19" s="23">
        <f t="shared" si="2"/>
        <v>1.5316088693490522</v>
      </c>
      <c r="X19" s="24">
        <f t="shared" si="3"/>
        <v>0.76027269612193238</v>
      </c>
      <c r="Y19" s="24">
        <f t="shared" si="4"/>
        <v>0.42854124877922362</v>
      </c>
      <c r="Z19" s="24"/>
      <c r="AA19" s="24"/>
      <c r="AB19" s="23">
        <f t="shared" si="33"/>
        <v>1.1888139449011561</v>
      </c>
      <c r="AC19" s="23">
        <f t="shared" si="34"/>
        <v>0.34279492444789617</v>
      </c>
      <c r="AD19" s="23">
        <f t="shared" si="35"/>
        <v>1.5316088693490522</v>
      </c>
      <c r="AE19" s="23">
        <v>1.5250177556818183</v>
      </c>
      <c r="AF19" s="78">
        <f t="shared" si="36"/>
        <v>0</v>
      </c>
      <c r="AG19" s="14">
        <v>4352043</v>
      </c>
      <c r="AH19" s="15">
        <v>538346</v>
      </c>
      <c r="AI19" s="16">
        <v>4731093</v>
      </c>
      <c r="AJ19" s="16">
        <f t="shared" si="37"/>
        <v>379050</v>
      </c>
      <c r="AK19" s="16">
        <v>159296</v>
      </c>
      <c r="AL19" s="16">
        <f t="shared" si="38"/>
        <v>4890389</v>
      </c>
      <c r="AM19" s="17">
        <v>44458</v>
      </c>
      <c r="AN19" s="10">
        <v>3819751</v>
      </c>
      <c r="AO19" s="11">
        <v>151127.1460372319</v>
      </c>
      <c r="AP19" s="10">
        <v>3926159.7867382923</v>
      </c>
      <c r="AQ19" s="10">
        <f t="shared" si="39"/>
        <v>106408.78673829231</v>
      </c>
      <c r="AR19" s="10">
        <v>44718.359298939526</v>
      </c>
      <c r="AS19" s="10">
        <f t="shared" si="40"/>
        <v>4032568.5734765846</v>
      </c>
      <c r="AT19" s="11">
        <f t="shared" si="5"/>
        <v>17263.08512163561</v>
      </c>
      <c r="AU19" s="59"/>
      <c r="AV19" s="7">
        <f t="shared" si="6"/>
        <v>9.0743374446479539</v>
      </c>
      <c r="AW19" s="7">
        <f t="shared" si="7"/>
        <v>41.349460676709327</v>
      </c>
      <c r="AX19" s="33">
        <f t="shared" si="41"/>
        <v>11.312125739894652</v>
      </c>
      <c r="AY19" s="33">
        <f t="shared" si="8"/>
        <v>51.686825845886659</v>
      </c>
      <c r="AZ19" s="7">
        <f t="shared" si="9"/>
        <v>12.627262067103819</v>
      </c>
      <c r="BA19" s="7">
        <f t="shared" si="42"/>
        <v>400.51904370656632</v>
      </c>
      <c r="BB19" s="34">
        <f t="shared" si="43"/>
        <v>37.00517648731671</v>
      </c>
      <c r="BC19" s="32">
        <f t="shared" si="10"/>
        <v>10.338869406832544</v>
      </c>
      <c r="BD19" s="32">
        <f t="shared" si="11"/>
        <v>147.29528970248452</v>
      </c>
      <c r="BE19" s="35">
        <f t="shared" si="44"/>
        <v>13.631314518555746</v>
      </c>
      <c r="BF19" s="35">
        <f t="shared" si="12"/>
        <v>184.11911212810566</v>
      </c>
      <c r="BG19" s="32">
        <f t="shared" si="13"/>
        <v>15.31337220630164</v>
      </c>
      <c r="BH19" s="32">
        <f t="shared" si="45"/>
        <v>1031.4654373562776</v>
      </c>
      <c r="BI19" s="36">
        <f t="shared" si="46"/>
        <v>131.82005525554686</v>
      </c>
      <c r="BJ19" s="65">
        <f t="shared" si="14"/>
        <v>2.2656444399423159</v>
      </c>
      <c r="BK19" s="72">
        <f t="shared" si="15"/>
        <v>2.8243665108174718</v>
      </c>
      <c r="BL19" s="65">
        <f t="shared" si="16"/>
        <v>3.1527245122344234</v>
      </c>
      <c r="BM19" s="65">
        <f t="shared" si="47"/>
        <v>1.1482670035247364</v>
      </c>
      <c r="BN19" s="65">
        <f t="shared" si="48"/>
        <v>44.137552317143829</v>
      </c>
      <c r="BO19" s="65">
        <f t="shared" si="49"/>
        <v>31.718597553303894</v>
      </c>
      <c r="BP19" s="63">
        <f t="shared" si="50"/>
        <v>1.0023476339965236</v>
      </c>
      <c r="BQ19" s="36">
        <f t="shared" si="17"/>
        <v>1.3215483548817513</v>
      </c>
      <c r="BR19" s="63">
        <f t="shared" si="58"/>
        <v>1.4846229114133915</v>
      </c>
      <c r="BS19" s="63">
        <f t="shared" si="51"/>
        <v>0.39516080830039391</v>
      </c>
      <c r="BT19" s="63">
        <f t="shared" si="52"/>
        <v>99.765786448044651</v>
      </c>
      <c r="BU19" s="63">
        <f t="shared" si="53"/>
        <v>67.357171461673019</v>
      </c>
      <c r="BV19" s="23">
        <f t="shared" si="54"/>
        <v>0.76027269612193238</v>
      </c>
      <c r="BW19" s="23">
        <f t="shared" si="18"/>
        <v>0.27003513290408204</v>
      </c>
      <c r="BX19" s="23">
        <f t="shared" si="55"/>
        <v>1.0303078290260144</v>
      </c>
      <c r="BY19" s="45">
        <f t="shared" si="19"/>
        <v>0.15850611587514166</v>
      </c>
      <c r="BZ19" s="23">
        <f t="shared" si="56"/>
        <v>1.1888139449011561</v>
      </c>
      <c r="CA19" s="23">
        <f t="shared" si="20"/>
        <v>0.34279492444789617</v>
      </c>
      <c r="CB19" s="23">
        <f t="shared" si="21"/>
        <v>1.5316088693490522</v>
      </c>
      <c r="CC19" s="56"/>
      <c r="CD19" s="76">
        <f t="shared" si="22"/>
        <v>0</v>
      </c>
      <c r="CE19" s="76">
        <f t="shared" si="23"/>
        <v>0</v>
      </c>
      <c r="CF19" s="76">
        <f t="shared" si="24"/>
        <v>0</v>
      </c>
      <c r="CG19" s="76">
        <f t="shared" si="25"/>
        <v>0</v>
      </c>
      <c r="CH19" s="1">
        <v>1.3986780280638509</v>
      </c>
      <c r="CI19" s="73">
        <v>0.74116641624045609</v>
      </c>
      <c r="CJ19" s="73">
        <v>0.41346848497918287</v>
      </c>
      <c r="CK19" s="73">
        <f t="shared" si="57"/>
        <v>1.1546349012196391</v>
      </c>
      <c r="CL19" s="73">
        <v>0.24404312684421206</v>
      </c>
    </row>
    <row r="20" spans="1:90" x14ac:dyDescent="0.25">
      <c r="A20">
        <v>1951</v>
      </c>
      <c r="B20" s="41">
        <v>6455496.2575223381</v>
      </c>
      <c r="C20" s="41">
        <v>6455496.2575223381</v>
      </c>
      <c r="D20" s="41">
        <f t="shared" si="26"/>
        <v>0</v>
      </c>
      <c r="E20" s="41">
        <v>2514665.2161330669</v>
      </c>
      <c r="F20" s="41">
        <v>1133892.3468052191</v>
      </c>
      <c r="I20" s="41">
        <f t="shared" si="27"/>
        <v>3509894.2629654719</v>
      </c>
      <c r="J20" s="41">
        <f t="shared" si="28"/>
        <v>1582652.918304611</v>
      </c>
      <c r="M20" s="41">
        <f t="shared" si="29"/>
        <v>3648557.562938286</v>
      </c>
      <c r="N20" s="41">
        <f t="shared" si="0"/>
        <v>5092547.1812700834</v>
      </c>
      <c r="O20" s="39">
        <v>976485.43706171424</v>
      </c>
      <c r="P20" s="39">
        <f t="shared" si="30"/>
        <v>1362949.0762522556</v>
      </c>
      <c r="Q20" s="41">
        <f t="shared" si="31"/>
        <v>4625043</v>
      </c>
      <c r="R20" s="41">
        <f t="shared" si="1"/>
        <v>0</v>
      </c>
      <c r="S20" s="41">
        <v>6455496.2575223381</v>
      </c>
      <c r="T20" s="2">
        <v>348899999.99999899</v>
      </c>
      <c r="U20" s="2">
        <v>53502430</v>
      </c>
      <c r="V20" s="1">
        <f t="shared" si="32"/>
        <v>6.5211991305815262</v>
      </c>
      <c r="W20" s="23">
        <f t="shared" si="2"/>
        <v>1.8502425501640463</v>
      </c>
      <c r="X20" s="24">
        <f t="shared" si="3"/>
        <v>1.0059886107668334</v>
      </c>
      <c r="Y20" s="24">
        <f t="shared" si="4"/>
        <v>0.45361218638710676</v>
      </c>
      <c r="Z20" s="24"/>
      <c r="AA20" s="24"/>
      <c r="AB20" s="23">
        <f t="shared" si="33"/>
        <v>1.4596007971539402</v>
      </c>
      <c r="AC20" s="23">
        <f t="shared" si="34"/>
        <v>0.3906417530101059</v>
      </c>
      <c r="AD20" s="23">
        <f t="shared" si="35"/>
        <v>1.850242550164046</v>
      </c>
      <c r="AE20" s="23">
        <v>1.3256070507308724</v>
      </c>
      <c r="AF20" s="78">
        <f t="shared" si="36"/>
        <v>0</v>
      </c>
      <c r="AG20" s="14">
        <v>4545877</v>
      </c>
      <c r="AH20" s="15">
        <v>579518</v>
      </c>
      <c r="AI20" s="16">
        <v>4957103</v>
      </c>
      <c r="AJ20" s="16">
        <f t="shared" si="37"/>
        <v>411226</v>
      </c>
      <c r="AK20" s="16">
        <v>168292</v>
      </c>
      <c r="AL20" s="16">
        <f t="shared" si="38"/>
        <v>5125395</v>
      </c>
      <c r="AM20" s="17">
        <v>48917</v>
      </c>
      <c r="AN20" s="10">
        <v>4018573</v>
      </c>
      <c r="AO20" s="11">
        <v>165285.10632486606</v>
      </c>
      <c r="AP20" s="10">
        <v>4135859.3192058736</v>
      </c>
      <c r="AQ20" s="10">
        <f t="shared" si="39"/>
        <v>117286.31920587365</v>
      </c>
      <c r="AR20" s="10">
        <v>47998.787118992594</v>
      </c>
      <c r="AS20" s="10">
        <f t="shared" si="40"/>
        <v>4253145.6384117473</v>
      </c>
      <c r="AT20" s="11">
        <f t="shared" si="5"/>
        <v>18994.51920678054</v>
      </c>
      <c r="AU20" s="59"/>
      <c r="AV20" s="7">
        <f t="shared" si="6"/>
        <v>11.839923347761006</v>
      </c>
      <c r="AW20" s="7">
        <f t="shared" si="7"/>
        <v>41.878516714447414</v>
      </c>
      <c r="AX20" s="33">
        <f t="shared" si="41"/>
        <v>13.976392120365096</v>
      </c>
      <c r="AY20" s="33">
        <f t="shared" si="8"/>
        <v>52.348145893059268</v>
      </c>
      <c r="AZ20" s="7">
        <f t="shared" si="9"/>
        <v>15.236326073926577</v>
      </c>
      <c r="BA20" s="7">
        <f t="shared" si="42"/>
        <v>427.26011500092977</v>
      </c>
      <c r="BB20" s="34">
        <f t="shared" si="43"/>
        <v>37.593878015223758</v>
      </c>
      <c r="BC20" s="32">
        <f t="shared" si="10"/>
        <v>13.393519348373106</v>
      </c>
      <c r="BD20" s="32">
        <f t="shared" si="11"/>
        <v>146.83327971258331</v>
      </c>
      <c r="BE20" s="35">
        <f t="shared" si="44"/>
        <v>16.75163731689527</v>
      </c>
      <c r="BF20" s="35">
        <f t="shared" si="12"/>
        <v>183.54159964072915</v>
      </c>
      <c r="BG20" s="32">
        <f t="shared" si="13"/>
        <v>18.361042888443123</v>
      </c>
      <c r="BH20" s="32">
        <f t="shared" si="45"/>
        <v>1100.3323020695166</v>
      </c>
      <c r="BI20" s="36">
        <f t="shared" si="46"/>
        <v>131.8105997814807</v>
      </c>
      <c r="BJ20" s="65">
        <f t="shared" si="14"/>
        <v>2.7711276882784253</v>
      </c>
      <c r="BK20" s="72">
        <f t="shared" si="15"/>
        <v>3.2711670548360643</v>
      </c>
      <c r="BL20" s="65">
        <f t="shared" si="16"/>
        <v>3.5660539186751428</v>
      </c>
      <c r="BM20" s="65">
        <f t="shared" si="47"/>
        <v>1.2714596395384012</v>
      </c>
      <c r="BN20" s="65">
        <f t="shared" si="48"/>
        <v>36.086391985107483</v>
      </c>
      <c r="BO20" s="65">
        <f t="shared" si="49"/>
        <v>28.042200785666168</v>
      </c>
      <c r="BP20" s="63">
        <f t="shared" si="50"/>
        <v>1.2172249531511921</v>
      </c>
      <c r="BQ20" s="36">
        <f t="shared" si="17"/>
        <v>1.5224162087569921</v>
      </c>
      <c r="BR20" s="63">
        <f t="shared" si="58"/>
        <v>1.6686816204440678</v>
      </c>
      <c r="BS20" s="63">
        <f t="shared" si="51"/>
        <v>0.51203386581394417</v>
      </c>
      <c r="BT20" s="63">
        <f t="shared" si="52"/>
        <v>82.154083138960232</v>
      </c>
      <c r="BU20" s="63">
        <f t="shared" si="53"/>
        <v>59.927549254955004</v>
      </c>
      <c r="BV20" s="23">
        <f t="shared" si="54"/>
        <v>1.0059886107668337</v>
      </c>
      <c r="BW20" s="23">
        <f t="shared" si="18"/>
        <v>0.28895098934176272</v>
      </c>
      <c r="BX20" s="23">
        <f t="shared" si="55"/>
        <v>1.2949396001085964</v>
      </c>
      <c r="BY20" s="45">
        <f t="shared" si="19"/>
        <v>0.1646611970453441</v>
      </c>
      <c r="BZ20" s="23">
        <f t="shared" si="56"/>
        <v>1.4596007971539406</v>
      </c>
      <c r="CA20" s="23">
        <f t="shared" si="20"/>
        <v>0.3906417530101059</v>
      </c>
      <c r="CB20" s="23">
        <f t="shared" si="21"/>
        <v>1.8502425501640465</v>
      </c>
      <c r="CC20" s="56"/>
      <c r="CD20" s="76">
        <f t="shared" si="22"/>
        <v>0</v>
      </c>
      <c r="CE20" s="76">
        <f t="shared" si="23"/>
        <v>0</v>
      </c>
      <c r="CF20" s="76">
        <f t="shared" si="24"/>
        <v>0</v>
      </c>
      <c r="CG20" s="76">
        <f t="shared" si="25"/>
        <v>0</v>
      </c>
      <c r="CH20" s="1">
        <v>1.55104471195185</v>
      </c>
      <c r="CI20" s="73">
        <v>0.82190627687016504</v>
      </c>
      <c r="CJ20" s="73">
        <v>0.45851017483519702</v>
      </c>
      <c r="CK20" s="73">
        <f t="shared" si="57"/>
        <v>1.280416451705362</v>
      </c>
      <c r="CL20" s="73">
        <v>0.27062826024648901</v>
      </c>
    </row>
    <row r="21" spans="1:90" x14ac:dyDescent="0.25">
      <c r="A21">
        <v>1952</v>
      </c>
      <c r="B21" s="41">
        <v>8131571.4637147542</v>
      </c>
      <c r="C21" s="41">
        <v>8131571.4637147542</v>
      </c>
      <c r="D21" s="41">
        <f t="shared" si="26"/>
        <v>0</v>
      </c>
      <c r="E21" s="41">
        <v>3111990.5375582962</v>
      </c>
      <c r="F21" s="41">
        <v>1628972.269482346</v>
      </c>
      <c r="I21" s="41">
        <f t="shared" si="27"/>
        <v>4148908.8638206352</v>
      </c>
      <c r="J21" s="41">
        <f t="shared" si="28"/>
        <v>2171747.4414546536</v>
      </c>
      <c r="M21" s="41">
        <f t="shared" si="29"/>
        <v>4740962.807040642</v>
      </c>
      <c r="N21" s="41">
        <f t="shared" si="0"/>
        <v>6320656.3052752893</v>
      </c>
      <c r="O21" s="39">
        <v>1358321.1929593575</v>
      </c>
      <c r="P21" s="39">
        <f t="shared" si="30"/>
        <v>1810915.1584394649</v>
      </c>
      <c r="Q21" s="41">
        <f t="shared" si="31"/>
        <v>6099284</v>
      </c>
      <c r="R21" s="41">
        <f t="shared" si="1"/>
        <v>0</v>
      </c>
      <c r="S21" s="41">
        <v>8131571.4637147542</v>
      </c>
      <c r="T21" s="2">
        <v>410300000</v>
      </c>
      <c r="U21" s="2">
        <v>55159251</v>
      </c>
      <c r="V21" s="1">
        <f t="shared" si="32"/>
        <v>7.4384621357530758</v>
      </c>
      <c r="W21" s="23">
        <f t="shared" si="2"/>
        <v>1.9818599716584828</v>
      </c>
      <c r="X21" s="24">
        <f t="shared" si="3"/>
        <v>1.0111890967147539</v>
      </c>
      <c r="Y21" s="24">
        <f t="shared" si="4"/>
        <v>0.52930719996457565</v>
      </c>
      <c r="Z21" s="24"/>
      <c r="AA21" s="24"/>
      <c r="AB21" s="23">
        <f t="shared" si="33"/>
        <v>1.5404962966793296</v>
      </c>
      <c r="AC21" s="23">
        <f t="shared" si="34"/>
        <v>0.44136367497915302</v>
      </c>
      <c r="AD21" s="23">
        <f t="shared" si="35"/>
        <v>1.9818599716584826</v>
      </c>
      <c r="AE21" s="23">
        <v>1.4865425298562027</v>
      </c>
      <c r="AF21" s="78">
        <f t="shared" si="36"/>
        <v>0</v>
      </c>
      <c r="AG21" s="14">
        <v>4713449</v>
      </c>
      <c r="AH21" s="15">
        <v>615532</v>
      </c>
      <c r="AI21" s="16">
        <v>5154444</v>
      </c>
      <c r="AJ21" s="16">
        <f t="shared" si="37"/>
        <v>440995</v>
      </c>
      <c r="AK21" s="16">
        <v>174537</v>
      </c>
      <c r="AL21" s="16">
        <f t="shared" si="38"/>
        <v>5328981</v>
      </c>
      <c r="AM21" s="17">
        <v>52501</v>
      </c>
      <c r="AN21" s="10">
        <v>4182489</v>
      </c>
      <c r="AO21" s="11">
        <v>178301.00952757429</v>
      </c>
      <c r="AP21" s="10">
        <v>4310231.9178281762</v>
      </c>
      <c r="AQ21" s="10">
        <f t="shared" si="39"/>
        <v>127742.91782817617</v>
      </c>
      <c r="AR21" s="10">
        <v>50558.091699398588</v>
      </c>
      <c r="AS21" s="10">
        <f t="shared" si="40"/>
        <v>4437974.8356563523</v>
      </c>
      <c r="AT21" s="11">
        <f t="shared" si="5"/>
        <v>20386.189931418219</v>
      </c>
      <c r="AU21" s="59"/>
      <c r="AV21" s="7">
        <f t="shared" si="6"/>
        <v>11.833464877662278</v>
      </c>
      <c r="AW21" s="7">
        <f t="shared" si="7"/>
        <v>47.4324465648467</v>
      </c>
      <c r="AX21" s="33">
        <f t="shared" si="41"/>
        <v>14.477647974348891</v>
      </c>
      <c r="AY21" s="33">
        <f t="shared" si="8"/>
        <v>59.290558206058378</v>
      </c>
      <c r="AZ21" s="7">
        <f t="shared" si="9"/>
        <v>15.945379030832649</v>
      </c>
      <c r="BA21" s="7">
        <f t="shared" si="42"/>
        <v>463.71097179972804</v>
      </c>
      <c r="BB21" s="34">
        <f t="shared" si="43"/>
        <v>42.739243169066334</v>
      </c>
      <c r="BC21" s="32">
        <f t="shared" si="10"/>
        <v>13.335703499555501</v>
      </c>
      <c r="BD21" s="32">
        <f t="shared" si="11"/>
        <v>163.74662586774656</v>
      </c>
      <c r="BE21" s="35">
        <f t="shared" si="44"/>
        <v>17.313273892950097</v>
      </c>
      <c r="BF21" s="35">
        <f t="shared" si="12"/>
        <v>204.68328233468321</v>
      </c>
      <c r="BG21" s="32">
        <f t="shared" si="13"/>
        <v>19.146711065237174</v>
      </c>
      <c r="BH21" s="32">
        <f t="shared" si="45"/>
        <v>1194.2049893755639</v>
      </c>
      <c r="BI21" s="36">
        <f t="shared" si="46"/>
        <v>147.54471607337257</v>
      </c>
      <c r="BJ21" s="65">
        <f t="shared" si="14"/>
        <v>2.5519053025066287</v>
      </c>
      <c r="BK21" s="72">
        <f t="shared" si="15"/>
        <v>3.1221275438359988</v>
      </c>
      <c r="BL21" s="65">
        <f t="shared" si="16"/>
        <v>3.4386460533694883</v>
      </c>
      <c r="BM21" s="65">
        <f t="shared" si="47"/>
        <v>1.2350778047719961</v>
      </c>
      <c r="BN21" s="65">
        <f t="shared" si="48"/>
        <v>39.18640707465682</v>
      </c>
      <c r="BO21" s="65">
        <f t="shared" si="49"/>
        <v>29.081213491575031</v>
      </c>
      <c r="BP21" s="63">
        <f t="shared" si="50"/>
        <v>1.1167013718916541</v>
      </c>
      <c r="BQ21" s="36">
        <f t="shared" si="17"/>
        <v>1.4497740377054538</v>
      </c>
      <c r="BR21" s="63">
        <f t="shared" si="58"/>
        <v>1.6033018816349753</v>
      </c>
      <c r="BS21" s="63">
        <f t="shared" si="51"/>
        <v>0.47206517881327287</v>
      </c>
      <c r="BT21" s="63">
        <f t="shared" si="52"/>
        <v>89.549455671038899</v>
      </c>
      <c r="BU21" s="63">
        <f t="shared" si="53"/>
        <v>62.371285872891562</v>
      </c>
      <c r="BV21" s="23">
        <f t="shared" si="54"/>
        <v>1.0111890967147539</v>
      </c>
      <c r="BW21" s="23">
        <f t="shared" si="18"/>
        <v>0.34169776056861989</v>
      </c>
      <c r="BX21" s="23">
        <f t="shared" si="55"/>
        <v>1.3528868572833739</v>
      </c>
      <c r="BY21" s="45">
        <f t="shared" si="19"/>
        <v>0.18760943939595576</v>
      </c>
      <c r="BZ21" s="23">
        <f t="shared" si="56"/>
        <v>1.5404962966793296</v>
      </c>
      <c r="CA21" s="23">
        <f t="shared" si="20"/>
        <v>0.44136367497915302</v>
      </c>
      <c r="CB21" s="23">
        <f t="shared" si="21"/>
        <v>1.9818599716584826</v>
      </c>
      <c r="CC21" s="56"/>
      <c r="CD21" s="76">
        <f t="shared" si="22"/>
        <v>0</v>
      </c>
      <c r="CE21" s="76">
        <f t="shared" si="23"/>
        <v>0</v>
      </c>
      <c r="CF21" s="76">
        <f t="shared" si="24"/>
        <v>0</v>
      </c>
      <c r="CG21" s="76">
        <f t="shared" si="25"/>
        <v>0</v>
      </c>
      <c r="CH21" s="1">
        <v>1.59794686814526</v>
      </c>
      <c r="CI21" s="73">
        <v>0.79319619261699004</v>
      </c>
      <c r="CJ21" s="73">
        <v>0.45236770620485001</v>
      </c>
      <c r="CK21" s="73">
        <f t="shared" si="57"/>
        <v>1.24556389882184</v>
      </c>
      <c r="CL21" s="73">
        <v>0.352382969323419</v>
      </c>
    </row>
    <row r="22" spans="1:90" x14ac:dyDescent="0.25">
      <c r="A22">
        <v>1953</v>
      </c>
      <c r="B22" s="41">
        <v>11785877.256998703</v>
      </c>
      <c r="C22" s="41">
        <v>11785877.256998703</v>
      </c>
      <c r="D22" s="41">
        <f t="shared" si="26"/>
        <v>0</v>
      </c>
      <c r="E22" s="41">
        <v>4177772.0320100323</v>
      </c>
      <c r="F22" s="41">
        <v>2113326.7843687022</v>
      </c>
      <c r="I22" s="41">
        <f t="shared" si="27"/>
        <v>5897020.7978423685</v>
      </c>
      <c r="J22" s="41">
        <f t="shared" si="28"/>
        <v>2983009.1025966364</v>
      </c>
      <c r="M22" s="41">
        <f t="shared" si="29"/>
        <v>6291098.816378735</v>
      </c>
      <c r="N22" s="41">
        <f t="shared" si="0"/>
        <v>8880029.9004390053</v>
      </c>
      <c r="O22" s="39">
        <v>2058661.1836212655</v>
      </c>
      <c r="P22" s="39">
        <f t="shared" si="30"/>
        <v>2905847.356559698</v>
      </c>
      <c r="Q22" s="41">
        <f t="shared" si="31"/>
        <v>8349760</v>
      </c>
      <c r="R22" s="41">
        <f t="shared" si="1"/>
        <v>0</v>
      </c>
      <c r="S22" s="41">
        <v>11785877.256998703</v>
      </c>
      <c r="T22" s="2">
        <v>489500000</v>
      </c>
      <c r="U22" s="2">
        <v>56906710</v>
      </c>
      <c r="V22" s="1">
        <f t="shared" si="32"/>
        <v>8.6017975736077528</v>
      </c>
      <c r="W22" s="23">
        <f t="shared" si="2"/>
        <v>2.4077379483143417</v>
      </c>
      <c r="X22" s="24">
        <f t="shared" si="3"/>
        <v>1.2047029209075319</v>
      </c>
      <c r="Y22" s="24">
        <f t="shared" si="4"/>
        <v>0.60939920379910861</v>
      </c>
      <c r="Z22" s="24"/>
      <c r="AA22" s="24"/>
      <c r="AB22" s="23">
        <f t="shared" si="33"/>
        <v>1.8141021247066407</v>
      </c>
      <c r="AC22" s="23">
        <f t="shared" si="34"/>
        <v>0.59363582360770129</v>
      </c>
      <c r="AD22" s="23">
        <f t="shared" si="35"/>
        <v>2.4077379483143417</v>
      </c>
      <c r="AE22" s="23">
        <v>1.7057732379979571</v>
      </c>
      <c r="AF22" s="78">
        <f t="shared" si="36"/>
        <v>0</v>
      </c>
      <c r="AG22" s="14">
        <v>4902021</v>
      </c>
      <c r="AH22" s="15">
        <v>677973</v>
      </c>
      <c r="AI22" s="16">
        <v>5390863</v>
      </c>
      <c r="AJ22" s="16">
        <f t="shared" si="37"/>
        <v>488842</v>
      </c>
      <c r="AK22" s="16">
        <v>189131</v>
      </c>
      <c r="AL22" s="16">
        <f t="shared" si="38"/>
        <v>5579994</v>
      </c>
      <c r="AM22" s="17">
        <v>56626</v>
      </c>
      <c r="AN22" s="10">
        <v>4356404</v>
      </c>
      <c r="AO22" s="11">
        <v>199392.11589275853</v>
      </c>
      <c r="AP22" s="10">
        <v>4500172.6172122601</v>
      </c>
      <c r="AQ22" s="10">
        <f t="shared" si="39"/>
        <v>143768.61721226014</v>
      </c>
      <c r="AR22" s="10">
        <v>55623.498680498102</v>
      </c>
      <c r="AS22" s="10">
        <f t="shared" si="40"/>
        <v>4643941.2344245203</v>
      </c>
      <c r="AT22" s="11">
        <f t="shared" si="5"/>
        <v>21987.931488095237</v>
      </c>
      <c r="AU22" s="59"/>
      <c r="AV22" s="7">
        <f t="shared" si="6"/>
        <v>13.985186876236934</v>
      </c>
      <c r="AW22" s="7">
        <f t="shared" si="7"/>
        <v>51.150862593092597</v>
      </c>
      <c r="AX22" s="33">
        <f t="shared" si="41"/>
        <v>16.906720923847793</v>
      </c>
      <c r="AY22" s="33">
        <f t="shared" si="8"/>
        <v>63.938578241365747</v>
      </c>
      <c r="AZ22" s="7">
        <f t="shared" si="9"/>
        <v>18.500841312923384</v>
      </c>
      <c r="BA22" s="7">
        <f t="shared" si="42"/>
        <v>596.57863277742752</v>
      </c>
      <c r="BB22" s="34">
        <f t="shared" si="43"/>
        <v>46.203346937167886</v>
      </c>
      <c r="BC22" s="32">
        <f t="shared" si="10"/>
        <v>15.73675897741299</v>
      </c>
      <c r="BD22" s="32">
        <f t="shared" si="11"/>
        <v>173.92314440094782</v>
      </c>
      <c r="BE22" s="35">
        <f t="shared" si="44"/>
        <v>20.252960060042511</v>
      </c>
      <c r="BF22" s="35">
        <f t="shared" si="12"/>
        <v>217.40393050118479</v>
      </c>
      <c r="BG22" s="32">
        <f t="shared" si="13"/>
        <v>22.22995044722126</v>
      </c>
      <c r="BH22" s="32">
        <f t="shared" si="45"/>
        <v>1536.3819774472588</v>
      </c>
      <c r="BI22" s="36">
        <f t="shared" si="46"/>
        <v>157.10060346558677</v>
      </c>
      <c r="BJ22" s="65">
        <f t="shared" si="14"/>
        <v>2.3442319432607888</v>
      </c>
      <c r="BK22" s="72">
        <f t="shared" si="15"/>
        <v>2.8339467749853822</v>
      </c>
      <c r="BL22" s="65">
        <f t="shared" si="16"/>
        <v>3.101157214899064</v>
      </c>
      <c r="BM22" s="65">
        <f t="shared" si="47"/>
        <v>1.131775336962539</v>
      </c>
      <c r="BN22" s="65">
        <f t="shared" si="48"/>
        <v>42.657894961068408</v>
      </c>
      <c r="BO22" s="65">
        <f t="shared" si="49"/>
        <v>32.246027231242707</v>
      </c>
      <c r="BP22" s="63">
        <f t="shared" si="50"/>
        <v>1.0242738595228806</v>
      </c>
      <c r="BQ22" s="36">
        <f t="shared" si="17"/>
        <v>1.3182242669686457</v>
      </c>
      <c r="BR22" s="63">
        <f t="shared" si="58"/>
        <v>1.4469025784952865</v>
      </c>
      <c r="BS22" s="63">
        <f t="shared" si="51"/>
        <v>0.36942511884189194</v>
      </c>
      <c r="BT22" s="63">
        <f t="shared" si="52"/>
        <v>97.630139703634754</v>
      </c>
      <c r="BU22" s="63">
        <f t="shared" si="53"/>
        <v>69.11315349509951</v>
      </c>
      <c r="BV22" s="23">
        <f t="shared" si="54"/>
        <v>1.2047029209075317</v>
      </c>
      <c r="BW22" s="23">
        <f t="shared" si="18"/>
        <v>0.39689759825263182</v>
      </c>
      <c r="BX22" s="23">
        <f t="shared" si="55"/>
        <v>1.6016005191601637</v>
      </c>
      <c r="BY22" s="45">
        <f t="shared" si="19"/>
        <v>0.21250160554647676</v>
      </c>
      <c r="BZ22" s="23">
        <f t="shared" si="56"/>
        <v>1.8141021247066405</v>
      </c>
      <c r="CA22" s="23">
        <f t="shared" si="20"/>
        <v>0.59363582360770129</v>
      </c>
      <c r="CB22" s="23">
        <f t="shared" si="21"/>
        <v>2.4077379483143417</v>
      </c>
      <c r="CC22" s="56"/>
      <c r="CD22" s="76">
        <f t="shared" si="22"/>
        <v>0</v>
      </c>
      <c r="CE22" s="76">
        <f t="shared" si="23"/>
        <v>0</v>
      </c>
      <c r="CF22" s="76">
        <f t="shared" si="24"/>
        <v>0</v>
      </c>
      <c r="CG22" s="76">
        <f t="shared" si="25"/>
        <v>0</v>
      </c>
      <c r="CH22" s="1">
        <v>1.6972865260672205</v>
      </c>
      <c r="CI22" s="73">
        <v>0.85010758705723399</v>
      </c>
      <c r="CJ22" s="73">
        <v>0.45656594045317156</v>
      </c>
      <c r="CK22" s="73">
        <f t="shared" si="57"/>
        <v>1.3066735275104056</v>
      </c>
      <c r="CL22" s="73">
        <v>0.39061299855681542</v>
      </c>
    </row>
    <row r="23" spans="1:90" x14ac:dyDescent="0.25">
      <c r="A23">
        <v>1954</v>
      </c>
      <c r="B23" s="41">
        <v>13743858.016467474</v>
      </c>
      <c r="C23" s="41">
        <v>13743858.016467474</v>
      </c>
      <c r="D23" s="41">
        <f t="shared" si="26"/>
        <v>0</v>
      </c>
      <c r="E23" s="41">
        <v>5184298.9418864455</v>
      </c>
      <c r="F23" s="41">
        <v>2538756.3476338168</v>
      </c>
      <c r="I23" s="41">
        <f t="shared" si="27"/>
        <v>6826417.993062159</v>
      </c>
      <c r="J23" s="41">
        <f t="shared" si="28"/>
        <v>3342903.6800840902</v>
      </c>
      <c r="M23" s="41">
        <f t="shared" si="29"/>
        <v>7723055.2895202618</v>
      </c>
      <c r="N23" s="41">
        <f t="shared" si="0"/>
        <v>10169321.67314625</v>
      </c>
      <c r="O23" s="39">
        <v>2714668.9524797378</v>
      </c>
      <c r="P23" s="39">
        <f t="shared" si="30"/>
        <v>3574536.3433212275</v>
      </c>
      <c r="Q23" s="41">
        <f t="shared" si="31"/>
        <v>10437724.241999999</v>
      </c>
      <c r="R23" s="41">
        <f t="shared" si="1"/>
        <v>0</v>
      </c>
      <c r="S23" s="41">
        <v>13743858.016467474</v>
      </c>
      <c r="T23" s="2">
        <v>671400000.00000095</v>
      </c>
      <c r="U23" s="2">
        <v>58736661</v>
      </c>
      <c r="V23" s="1">
        <f t="shared" si="32"/>
        <v>11.430680405888257</v>
      </c>
      <c r="W23" s="23">
        <f t="shared" si="2"/>
        <v>2.0470446852051616</v>
      </c>
      <c r="X23" s="24">
        <f t="shared" si="3"/>
        <v>1.0167438178525692</v>
      </c>
      <c r="Y23" s="24">
        <f t="shared" si="4"/>
        <v>0.49790045875544914</v>
      </c>
      <c r="Z23" s="24"/>
      <c r="AA23" s="24"/>
      <c r="AB23" s="23">
        <f t="shared" si="33"/>
        <v>1.5146442766080184</v>
      </c>
      <c r="AC23" s="23">
        <f t="shared" si="34"/>
        <v>0.53240040859714366</v>
      </c>
      <c r="AD23" s="23">
        <f t="shared" si="35"/>
        <v>2.047044685205162</v>
      </c>
      <c r="AE23" s="23">
        <v>1.5546208284182284</v>
      </c>
      <c r="AF23" s="78">
        <f t="shared" si="36"/>
        <v>0</v>
      </c>
      <c r="AG23" s="14">
        <v>5256685</v>
      </c>
      <c r="AH23" s="15">
        <v>739440</v>
      </c>
      <c r="AI23" s="16">
        <v>5791259</v>
      </c>
      <c r="AJ23" s="16">
        <f t="shared" si="37"/>
        <v>534574</v>
      </c>
      <c r="AK23" s="16">
        <v>204866</v>
      </c>
      <c r="AL23" s="16">
        <f t="shared" si="38"/>
        <v>5996125</v>
      </c>
      <c r="AM23" s="17">
        <v>62282</v>
      </c>
      <c r="AN23" s="10">
        <v>4645805</v>
      </c>
      <c r="AO23" s="11">
        <v>220725.32219329354</v>
      </c>
      <c r="AP23" s="10">
        <v>4805377.1334877172</v>
      </c>
      <c r="AQ23" s="10">
        <f t="shared" si="39"/>
        <v>159572.13348771725</v>
      </c>
      <c r="AR23" s="10">
        <v>61153.188705576176</v>
      </c>
      <c r="AS23" s="10">
        <f t="shared" si="40"/>
        <v>4964949.2669754345</v>
      </c>
      <c r="AT23" s="11">
        <f t="shared" si="5"/>
        <v>24184.161850414079</v>
      </c>
      <c r="AU23" s="59"/>
      <c r="AV23" s="7">
        <f t="shared" si="6"/>
        <v>11.36079809862149</v>
      </c>
      <c r="AW23" s="7">
        <f t="shared" si="7"/>
        <v>39.550214294145974</v>
      </c>
      <c r="AX23" s="33">
        <f t="shared" si="41"/>
        <v>13.613107211874789</v>
      </c>
      <c r="AY23" s="33">
        <f t="shared" si="8"/>
        <v>49.437767867682467</v>
      </c>
      <c r="AZ23" s="7">
        <f t="shared" si="9"/>
        <v>14.837106866637273</v>
      </c>
      <c r="BA23" s="7">
        <f t="shared" si="42"/>
        <v>502.09406114177307</v>
      </c>
      <c r="BB23" s="34">
        <f t="shared" si="43"/>
        <v>35.760984832189109</v>
      </c>
      <c r="BC23" s="32">
        <f t="shared" si="10"/>
        <v>12.854637022658526</v>
      </c>
      <c r="BD23" s="32">
        <f t="shared" si="11"/>
        <v>132.4950402928979</v>
      </c>
      <c r="BE23" s="35">
        <f t="shared" si="44"/>
        <v>16.406002581844245</v>
      </c>
      <c r="BF23" s="35">
        <f t="shared" si="12"/>
        <v>165.61880036612237</v>
      </c>
      <c r="BG23" s="32">
        <f t="shared" si="13"/>
        <v>17.918641788038151</v>
      </c>
      <c r="BH23" s="32">
        <f t="shared" si="45"/>
        <v>1293.0537973345761</v>
      </c>
      <c r="BI23" s="36">
        <f t="shared" si="46"/>
        <v>119.80094699400728</v>
      </c>
      <c r="BJ23" s="65">
        <f t="shared" si="14"/>
        <v>2.2626832256861955</v>
      </c>
      <c r="BK23" s="72">
        <f t="shared" si="15"/>
        <v>2.7112663274523268</v>
      </c>
      <c r="BL23" s="65">
        <f t="shared" si="16"/>
        <v>2.9550452823316338</v>
      </c>
      <c r="BM23" s="65">
        <f t="shared" si="47"/>
        <v>1.0835139747107467</v>
      </c>
      <c r="BN23" s="65">
        <f t="shared" si="48"/>
        <v>44.195315926149306</v>
      </c>
      <c r="BO23" s="65">
        <f t="shared" si="49"/>
        <v>33.840428976809626</v>
      </c>
      <c r="BP23" s="63">
        <f t="shared" si="50"/>
        <v>0.994130101095276</v>
      </c>
      <c r="BQ23" s="36">
        <f t="shared" si="17"/>
        <v>1.2687795833137492</v>
      </c>
      <c r="BR23" s="63">
        <f t="shared" si="58"/>
        <v>1.3857615069825069</v>
      </c>
      <c r="BS23" s="63">
        <f t="shared" si="51"/>
        <v>0.32624981307728007</v>
      </c>
      <c r="BT23" s="63">
        <f t="shared" si="52"/>
        <v>100.59045580636347</v>
      </c>
      <c r="BU23" s="63">
        <f t="shared" si="53"/>
        <v>72.162489357746566</v>
      </c>
      <c r="BV23" s="23">
        <f t="shared" si="54"/>
        <v>1.0167438178525694</v>
      </c>
      <c r="BW23" s="23">
        <f t="shared" si="18"/>
        <v>0.32546781482322706</v>
      </c>
      <c r="BX23" s="23">
        <f t="shared" si="55"/>
        <v>1.3422116326757965</v>
      </c>
      <c r="BY23" s="45">
        <f t="shared" si="19"/>
        <v>0.1724326439322221</v>
      </c>
      <c r="BZ23" s="23">
        <f t="shared" si="56"/>
        <v>1.5146442766080186</v>
      </c>
      <c r="CA23" s="23">
        <f t="shared" si="20"/>
        <v>0.53240040859714366</v>
      </c>
      <c r="CB23" s="23">
        <f t="shared" si="21"/>
        <v>2.0470446852051625</v>
      </c>
      <c r="CC23" s="56"/>
      <c r="CD23" s="76">
        <f t="shared" si="22"/>
        <v>0</v>
      </c>
      <c r="CE23" s="76">
        <f t="shared" si="23"/>
        <v>0</v>
      </c>
      <c r="CF23" s="76">
        <f t="shared" si="24"/>
        <v>0</v>
      </c>
      <c r="CG23" s="76">
        <f t="shared" si="25"/>
        <v>0</v>
      </c>
      <c r="CH23" s="1">
        <v>1.62822508668454</v>
      </c>
      <c r="CI23" s="73">
        <v>0.82294766994140434</v>
      </c>
      <c r="CJ23" s="73">
        <v>0.41460059355495743</v>
      </c>
      <c r="CK23" s="73">
        <f t="shared" si="57"/>
        <v>1.2375482634963617</v>
      </c>
      <c r="CL23" s="73">
        <v>0.39067682318817831</v>
      </c>
    </row>
    <row r="24" spans="1:90" x14ac:dyDescent="0.25">
      <c r="A24">
        <v>1955</v>
      </c>
      <c r="B24" s="41">
        <v>15754816.417504566</v>
      </c>
      <c r="C24" s="41">
        <v>15754816.417504566</v>
      </c>
      <c r="D24" s="41">
        <f t="shared" si="26"/>
        <v>0</v>
      </c>
      <c r="E24" s="41">
        <v>5708281.7443383345</v>
      </c>
      <c r="F24" s="41">
        <v>3012099.2586218375</v>
      </c>
      <c r="I24" s="41">
        <f t="shared" si="27"/>
        <v>7943572.2617556434</v>
      </c>
      <c r="J24" s="41">
        <f t="shared" si="28"/>
        <v>4191599.0121150902</v>
      </c>
      <c r="M24" s="41">
        <f t="shared" si="29"/>
        <v>8720381.0029601716</v>
      </c>
      <c r="N24" s="41">
        <f t="shared" si="0"/>
        <v>12135171.273870733</v>
      </c>
      <c r="O24" s="39">
        <v>2601090.9970398275</v>
      </c>
      <c r="P24" s="39">
        <f t="shared" si="30"/>
        <v>3619645.1436338304</v>
      </c>
      <c r="Q24" s="41">
        <f t="shared" si="31"/>
        <v>11321472</v>
      </c>
      <c r="R24" s="41">
        <f t="shared" si="1"/>
        <v>0</v>
      </c>
      <c r="S24" s="41">
        <v>15754816.417504566</v>
      </c>
      <c r="T24" s="2">
        <v>814699999.99999905</v>
      </c>
      <c r="U24" s="2">
        <v>60640953</v>
      </c>
      <c r="V24" s="1">
        <f t="shared" si="32"/>
        <v>13.434815247708904</v>
      </c>
      <c r="W24" s="23">
        <f t="shared" si="2"/>
        <v>1.9338181437958248</v>
      </c>
      <c r="X24" s="24">
        <f t="shared" si="3"/>
        <v>0.97503035003751715</v>
      </c>
      <c r="Y24" s="24">
        <f t="shared" si="4"/>
        <v>0.5144960122885841</v>
      </c>
      <c r="Z24" s="24"/>
      <c r="AA24" s="24"/>
      <c r="AB24" s="23">
        <f t="shared" si="33"/>
        <v>1.4895263623261012</v>
      </c>
      <c r="AC24" s="23">
        <f t="shared" si="34"/>
        <v>0.4442917814697232</v>
      </c>
      <c r="AD24" s="23">
        <f t="shared" si="35"/>
        <v>1.9338181437958244</v>
      </c>
      <c r="AE24" s="23">
        <v>1.3896491960230775</v>
      </c>
      <c r="AF24" s="78">
        <f t="shared" si="36"/>
        <v>0</v>
      </c>
      <c r="AG24" s="14">
        <v>5617649</v>
      </c>
      <c r="AH24" s="15">
        <v>806515</v>
      </c>
      <c r="AI24" s="16">
        <v>6200456</v>
      </c>
      <c r="AJ24" s="16">
        <f t="shared" si="37"/>
        <v>582807</v>
      </c>
      <c r="AK24" s="16">
        <v>223708</v>
      </c>
      <c r="AL24" s="16">
        <f t="shared" si="38"/>
        <v>6424164</v>
      </c>
      <c r="AM24" s="17">
        <v>66088</v>
      </c>
      <c r="AN24" s="10">
        <v>4945483</v>
      </c>
      <c r="AO24" s="10">
        <v>244276.35353397927</v>
      </c>
      <c r="AP24" s="10">
        <v>5122002.926813609</v>
      </c>
      <c r="AQ24" s="10">
        <f t="shared" si="39"/>
        <v>176519.92681360897</v>
      </c>
      <c r="AR24" s="10">
        <v>67756.426720370247</v>
      </c>
      <c r="AS24" s="10">
        <f t="shared" si="40"/>
        <v>5298522.8536272179</v>
      </c>
      <c r="AT24" s="11">
        <f t="shared" si="5"/>
        <v>25662.035393374743</v>
      </c>
      <c r="AU24" s="59"/>
      <c r="AV24" s="7">
        <f t="shared" si="6"/>
        <v>10.525180485679797</v>
      </c>
      <c r="AW24" s="7">
        <f t="shared" si="7"/>
        <v>38.684374747995328</v>
      </c>
      <c r="AX24" s="33">
        <f t="shared" si="41"/>
        <v>12.823055755483532</v>
      </c>
      <c r="AY24" s="33">
        <f t="shared" si="8"/>
        <v>48.355468434994158</v>
      </c>
      <c r="AZ24" s="7">
        <f t="shared" si="9"/>
        <v>14.060397295286684</v>
      </c>
      <c r="BA24" s="7">
        <f t="shared" si="42"/>
        <v>407.67275509005799</v>
      </c>
      <c r="BB24" s="34">
        <f t="shared" si="43"/>
        <v>34.972166372785125</v>
      </c>
      <c r="BC24" s="32">
        <f t="shared" si="10"/>
        <v>11.955711834455528</v>
      </c>
      <c r="BD24" s="32">
        <f t="shared" si="11"/>
        <v>127.72226230051179</v>
      </c>
      <c r="BE24" s="35">
        <f t="shared" si="44"/>
        <v>15.522988591278434</v>
      </c>
      <c r="BF24" s="35">
        <f t="shared" si="12"/>
        <v>159.65282787563973</v>
      </c>
      <c r="BG24" s="32">
        <f t="shared" si="13"/>
        <v>17.047449001421832</v>
      </c>
      <c r="BH24" s="32">
        <f t="shared" si="45"/>
        <v>1049.8885464614211</v>
      </c>
      <c r="BI24" s="36">
        <f t="shared" si="46"/>
        <v>115.46584986263666</v>
      </c>
      <c r="BJ24" s="65">
        <f t="shared" si="14"/>
        <v>2.581771863404192</v>
      </c>
      <c r="BK24" s="72">
        <f t="shared" si="15"/>
        <v>3.1454286791009181</v>
      </c>
      <c r="BL24" s="65">
        <f t="shared" si="16"/>
        <v>3.4489421036195163</v>
      </c>
      <c r="BM24" s="65">
        <f t="shared" si="47"/>
        <v>1.2380675473886193</v>
      </c>
      <c r="BN24" s="65">
        <f t="shared" si="48"/>
        <v>38.733089246756734</v>
      </c>
      <c r="BO24" s="65">
        <f t="shared" si="49"/>
        <v>28.99439799092432</v>
      </c>
      <c r="BP24" s="63">
        <f t="shared" si="50"/>
        <v>1.1387600974171452</v>
      </c>
      <c r="BQ24" s="36">
        <f t="shared" si="17"/>
        <v>1.4785368069399007</v>
      </c>
      <c r="BR24" s="63">
        <f t="shared" si="58"/>
        <v>1.6237389253248942</v>
      </c>
      <c r="BS24" s="63">
        <f t="shared" si="51"/>
        <v>0.48473146854824695</v>
      </c>
      <c r="BT24" s="63">
        <f t="shared" si="52"/>
        <v>87.814808603509107</v>
      </c>
      <c r="BU24" s="63">
        <f t="shared" si="53"/>
        <v>61.586255302705752</v>
      </c>
      <c r="BV24" s="23">
        <f t="shared" si="54"/>
        <v>0.97503035003751715</v>
      </c>
      <c r="BW24" s="23">
        <f t="shared" si="18"/>
        <v>0.33610987886723648</v>
      </c>
      <c r="BX24" s="23">
        <f t="shared" si="55"/>
        <v>1.3111402289047536</v>
      </c>
      <c r="BY24" s="45">
        <f t="shared" si="19"/>
        <v>0.17838613342134765</v>
      </c>
      <c r="BZ24" s="23">
        <f t="shared" si="56"/>
        <v>1.4895263623261012</v>
      </c>
      <c r="CA24" s="23">
        <f t="shared" si="20"/>
        <v>0.4442917814697232</v>
      </c>
      <c r="CB24" s="23">
        <f t="shared" si="21"/>
        <v>1.9338181437958244</v>
      </c>
      <c r="CC24" s="56"/>
      <c r="CD24" s="76">
        <f t="shared" si="22"/>
        <v>0</v>
      </c>
      <c r="CE24" s="76">
        <f t="shared" si="23"/>
        <v>0</v>
      </c>
      <c r="CF24" s="76">
        <f t="shared" si="24"/>
        <v>0</v>
      </c>
      <c r="CG24" s="76">
        <f t="shared" si="25"/>
        <v>0</v>
      </c>
      <c r="CH24" s="1">
        <v>1.584238593463386</v>
      </c>
      <c r="CI24" s="73">
        <v>0.80808447653083737</v>
      </c>
      <c r="CJ24" s="73">
        <v>0.38020622550439337</v>
      </c>
      <c r="CK24" s="73">
        <f t="shared" si="57"/>
        <v>1.1882907020352307</v>
      </c>
      <c r="CL24" s="73">
        <v>0.39609743710500306</v>
      </c>
    </row>
    <row r="25" spans="1:90" x14ac:dyDescent="0.25">
      <c r="A25">
        <v>1956</v>
      </c>
      <c r="B25" s="41">
        <v>17574838.953458957</v>
      </c>
      <c r="C25" s="41">
        <v>17574838.953458957</v>
      </c>
      <c r="D25" s="41">
        <f t="shared" si="26"/>
        <v>0</v>
      </c>
      <c r="E25" s="41">
        <v>6512941.5161226699</v>
      </c>
      <c r="F25" s="41">
        <v>4607364.6140204547</v>
      </c>
      <c r="I25" s="41">
        <f t="shared" si="27"/>
        <v>7490324.6675653569</v>
      </c>
      <c r="J25" s="41">
        <f t="shared" si="28"/>
        <v>5298781.930627604</v>
      </c>
      <c r="M25" s="41">
        <f t="shared" si="29"/>
        <v>11120306.130143125</v>
      </c>
      <c r="N25" s="41">
        <f t="shared" si="0"/>
        <v>12789106.59819296</v>
      </c>
      <c r="O25" s="39">
        <v>4161260.8698568754</v>
      </c>
      <c r="P25" s="39">
        <f t="shared" si="30"/>
        <v>4785732.3552659964</v>
      </c>
      <c r="Q25" s="41">
        <f t="shared" si="31"/>
        <v>15281567</v>
      </c>
      <c r="R25" s="41">
        <f t="shared" si="1"/>
        <v>0</v>
      </c>
      <c r="S25" s="41">
        <v>17574838.953458957</v>
      </c>
      <c r="T25" s="2">
        <v>1029000000</v>
      </c>
      <c r="U25" s="2">
        <v>62611438</v>
      </c>
      <c r="V25" s="1">
        <f t="shared" si="32"/>
        <v>16.43469680412068</v>
      </c>
      <c r="W25" s="23">
        <f t="shared" si="2"/>
        <v>1.7079532510650104</v>
      </c>
      <c r="X25" s="24">
        <f t="shared" si="3"/>
        <v>0.72792270821820759</v>
      </c>
      <c r="Y25" s="24">
        <f t="shared" si="4"/>
        <v>0.51494479403572435</v>
      </c>
      <c r="Z25" s="24"/>
      <c r="AA25" s="24"/>
      <c r="AB25" s="23">
        <f t="shared" si="33"/>
        <v>1.2428675022539319</v>
      </c>
      <c r="AC25" s="23">
        <f t="shared" si="34"/>
        <v>0.46508574881107839</v>
      </c>
      <c r="AD25" s="23">
        <f t="shared" si="35"/>
        <v>1.7079532510650104</v>
      </c>
      <c r="AE25" s="23">
        <v>1.4850891156462587</v>
      </c>
      <c r="AF25" s="78">
        <f t="shared" si="36"/>
        <v>0</v>
      </c>
      <c r="AG25" s="14">
        <v>6101459</v>
      </c>
      <c r="AH25" s="16">
        <v>824107</v>
      </c>
      <c r="AI25" s="16">
        <v>6734023</v>
      </c>
      <c r="AJ25" s="16">
        <f t="shared" si="37"/>
        <v>632564</v>
      </c>
      <c r="AK25" s="16">
        <v>191543</v>
      </c>
      <c r="AL25" s="16">
        <f t="shared" si="38"/>
        <v>6925566</v>
      </c>
      <c r="AM25" s="17">
        <v>69698</v>
      </c>
      <c r="AN25" s="10">
        <v>5357445</v>
      </c>
      <c r="AO25" s="10">
        <v>253188</v>
      </c>
      <c r="AP25" s="10">
        <v>5551785.800444602</v>
      </c>
      <c r="AQ25" s="10">
        <f t="shared" si="39"/>
        <v>194340.80044460203</v>
      </c>
      <c r="AR25" s="10">
        <v>58847.199555397558</v>
      </c>
      <c r="AS25" s="10">
        <f>AN25+AO25</f>
        <v>5610633</v>
      </c>
      <c r="AT25" s="11">
        <f t="shared" si="5"/>
        <v>27063.801943581781</v>
      </c>
      <c r="AU25" s="59"/>
      <c r="AV25" s="7">
        <f t="shared" si="6"/>
        <v>7.4697359294549699</v>
      </c>
      <c r="AW25" s="7">
        <f t="shared" si="7"/>
        <v>39.122873662267793</v>
      </c>
      <c r="AX25" s="33">
        <f t="shared" si="41"/>
        <v>10.164886698816179</v>
      </c>
      <c r="AY25" s="33">
        <f t="shared" si="8"/>
        <v>48.903592077834745</v>
      </c>
      <c r="AZ25" s="7">
        <f t="shared" si="9"/>
        <v>11.236297735027998</v>
      </c>
      <c r="BA25" s="7">
        <f t="shared" si="42"/>
        <v>417.79803618996823</v>
      </c>
      <c r="BB25" s="34">
        <f t="shared" si="43"/>
        <v>36.161231603167153</v>
      </c>
      <c r="BC25" s="32">
        <f t="shared" si="10"/>
        <v>8.5070938692597675</v>
      </c>
      <c r="BD25" s="32">
        <f t="shared" si="11"/>
        <v>127.34187262109786</v>
      </c>
      <c r="BE25" s="35">
        <f t="shared" si="44"/>
        <v>12.329470783390185</v>
      </c>
      <c r="BF25" s="35">
        <f t="shared" si="12"/>
        <v>159.17734077637232</v>
      </c>
      <c r="BG25" s="32">
        <f t="shared" si="13"/>
        <v>13.869686639562222</v>
      </c>
      <c r="BH25" s="32">
        <f t="shared" si="45"/>
        <v>1075.9644039323227</v>
      </c>
      <c r="BI25" s="36">
        <f t="shared" si="46"/>
        <v>117.70196096494041</v>
      </c>
      <c r="BJ25" s="65">
        <f t="shared" si="14"/>
        <v>1.7878820105460147</v>
      </c>
      <c r="BK25" s="72">
        <f t="shared" si="15"/>
        <v>2.4329666054711461</v>
      </c>
      <c r="BL25" s="65">
        <f t="shared" si="16"/>
        <v>2.6894089396626493</v>
      </c>
      <c r="BM25" s="65">
        <f t="shared" si="47"/>
        <v>0.98932144443819381</v>
      </c>
      <c r="BN25" s="65">
        <f t="shared" si="48"/>
        <v>55.932102571724101</v>
      </c>
      <c r="BO25" s="65">
        <f t="shared" si="49"/>
        <v>37.182891201567763</v>
      </c>
      <c r="BP25" s="63">
        <f t="shared" si="50"/>
        <v>0.79064826291361745</v>
      </c>
      <c r="BQ25" s="36">
        <f t="shared" si="17"/>
        <v>1.1458995054417898</v>
      </c>
      <c r="BR25" s="63">
        <f t="shared" si="58"/>
        <v>1.2890469785870922</v>
      </c>
      <c r="BS25" s="63">
        <f t="shared" si="51"/>
        <v>0.25390316905482208</v>
      </c>
      <c r="BT25" s="63">
        <f t="shared" si="52"/>
        <v>126.47849200539575</v>
      </c>
      <c r="BU25" s="63">
        <f t="shared" si="53"/>
        <v>77.576691665348548</v>
      </c>
      <c r="BV25" s="23">
        <f t="shared" si="54"/>
        <v>0.72792270821820759</v>
      </c>
      <c r="BW25" s="23">
        <f t="shared" si="18"/>
        <v>0.36533729360801176</v>
      </c>
      <c r="BX25" s="23">
        <f t="shared" si="55"/>
        <v>1.0932600018262193</v>
      </c>
      <c r="BY25" s="45">
        <f t="shared" si="19"/>
        <v>0.14960750042771259</v>
      </c>
      <c r="BZ25" s="23">
        <f t="shared" si="56"/>
        <v>1.2428675022539319</v>
      </c>
      <c r="CA25" s="23">
        <f t="shared" si="20"/>
        <v>0.46508574881107839</v>
      </c>
      <c r="CB25" s="23">
        <f t="shared" si="21"/>
        <v>1.7079532510650104</v>
      </c>
      <c r="CC25" s="56"/>
      <c r="CD25" s="76">
        <f t="shared" si="22"/>
        <v>0</v>
      </c>
      <c r="CE25" s="76">
        <f t="shared" si="23"/>
        <v>0</v>
      </c>
      <c r="CF25" s="76">
        <f t="shared" si="24"/>
        <v>0</v>
      </c>
      <c r="CG25" s="76">
        <f t="shared" si="25"/>
        <v>0</v>
      </c>
      <c r="CH25" s="1">
        <v>1.5381899902818299</v>
      </c>
      <c r="CI25" s="73">
        <v>0.79188964186994504</v>
      </c>
      <c r="CJ25" s="73">
        <v>0.34619768478851798</v>
      </c>
      <c r="CK25" s="73">
        <f t="shared" si="57"/>
        <v>1.138087326658463</v>
      </c>
      <c r="CL25" s="73">
        <v>0.40010266362336599</v>
      </c>
    </row>
    <row r="26" spans="1:90" x14ac:dyDescent="0.25">
      <c r="A26">
        <v>1957</v>
      </c>
      <c r="B26" s="41">
        <v>22580250</v>
      </c>
      <c r="C26" s="41">
        <v>22580250</v>
      </c>
      <c r="D26" s="41">
        <f t="shared" si="26"/>
        <v>0</v>
      </c>
      <c r="E26" s="41">
        <v>10903843.230711091</v>
      </c>
      <c r="F26" s="41">
        <v>5105092.9884981988</v>
      </c>
      <c r="I26" s="41">
        <f t="shared" si="27"/>
        <v>11205300.182892906</v>
      </c>
      <c r="J26" s="41">
        <f t="shared" si="28"/>
        <v>5246232.7444865154</v>
      </c>
      <c r="M26" s="41">
        <f t="shared" si="29"/>
        <v>16008936.219209291</v>
      </c>
      <c r="N26" s="41">
        <f t="shared" si="0"/>
        <v>16451532.927379422</v>
      </c>
      <c r="O26" s="39">
        <v>5963835.7807907099</v>
      </c>
      <c r="P26" s="39">
        <f t="shared" si="30"/>
        <v>6128717.072620579</v>
      </c>
      <c r="Q26" s="41">
        <f t="shared" si="31"/>
        <v>21972772</v>
      </c>
      <c r="R26" s="41">
        <f t="shared" si="1"/>
        <v>0</v>
      </c>
      <c r="S26" s="41">
        <v>22580250</v>
      </c>
      <c r="T26" s="2">
        <v>1249500000</v>
      </c>
      <c r="U26" s="2">
        <v>64639969</v>
      </c>
      <c r="V26" s="1">
        <f t="shared" si="32"/>
        <v>19.330145408949686</v>
      </c>
      <c r="W26" s="23">
        <f t="shared" si="2"/>
        <v>1.8071428571428572</v>
      </c>
      <c r="X26" s="24">
        <f t="shared" si="3"/>
        <v>0.89678272772252154</v>
      </c>
      <c r="Y26" s="24">
        <f t="shared" si="4"/>
        <v>0.41986656618539542</v>
      </c>
      <c r="Z26" s="24"/>
      <c r="AA26" s="24"/>
      <c r="AB26" s="23">
        <f t="shared" si="33"/>
        <v>1.3166492939079171</v>
      </c>
      <c r="AC26" s="23">
        <f t="shared" si="34"/>
        <v>0.49049356323494031</v>
      </c>
      <c r="AD26" s="23">
        <f t="shared" si="35"/>
        <v>1.8071428571428574</v>
      </c>
      <c r="AE26" s="23">
        <v>1.7585251700680271</v>
      </c>
      <c r="AF26" s="78">
        <f t="shared" si="36"/>
        <v>0</v>
      </c>
      <c r="AG26" s="14">
        <v>6404484</v>
      </c>
      <c r="AH26" s="16">
        <v>905082</v>
      </c>
      <c r="AI26" s="16">
        <v>7094657</v>
      </c>
      <c r="AJ26" s="16">
        <f t="shared" si="37"/>
        <v>690173</v>
      </c>
      <c r="AK26" s="16">
        <v>214909</v>
      </c>
      <c r="AL26" s="16">
        <f t="shared" si="38"/>
        <v>7309566</v>
      </c>
      <c r="AM26" s="17">
        <v>73426</v>
      </c>
      <c r="AN26" s="10">
        <v>5614741</v>
      </c>
      <c r="AO26" s="10">
        <v>290576</v>
      </c>
      <c r="AP26" s="10">
        <v>5836320.6023432128</v>
      </c>
      <c r="AQ26" s="10">
        <f t="shared" si="39"/>
        <v>221579.60234321281</v>
      </c>
      <c r="AR26" s="10">
        <v>68996.397656786838</v>
      </c>
      <c r="AS26" s="10">
        <f>AN26+AO26</f>
        <v>5905317</v>
      </c>
      <c r="AT26" s="11">
        <f t="shared" si="5"/>
        <v>28511.388009834369</v>
      </c>
      <c r="AU26" s="59"/>
      <c r="AV26" s="7">
        <f t="shared" si="6"/>
        <v>9.0511597374151034</v>
      </c>
      <c r="AW26" s="7">
        <f t="shared" si="7"/>
        <v>29.986412084607149</v>
      </c>
      <c r="AX26" s="33">
        <f t="shared" si="41"/>
        <v>10.8606705368161</v>
      </c>
      <c r="AY26" s="33">
        <f t="shared" si="8"/>
        <v>37.483015105758938</v>
      </c>
      <c r="AZ26" s="7">
        <f t="shared" si="9"/>
        <v>11.643395728567146</v>
      </c>
      <c r="BA26" s="7">
        <f t="shared" si="42"/>
        <v>431.80193286037746</v>
      </c>
      <c r="BB26" s="34">
        <f t="shared" si="43"/>
        <v>27.652087996773069</v>
      </c>
      <c r="BC26" s="32">
        <f t="shared" si="10"/>
        <v>10.324253197025337</v>
      </c>
      <c r="BD26" s="32">
        <f t="shared" si="11"/>
        <v>93.401250696411282</v>
      </c>
      <c r="BE26" s="35">
        <f t="shared" si="44"/>
        <v>13.20227888402504</v>
      </c>
      <c r="BF26" s="35">
        <f t="shared" si="12"/>
        <v>116.75156337051411</v>
      </c>
      <c r="BG26" s="32">
        <f t="shared" si="13"/>
        <v>14.412125469653811</v>
      </c>
      <c r="BH26" s="32">
        <f t="shared" si="45"/>
        <v>1112.0289447595458</v>
      </c>
      <c r="BI26" s="36">
        <f t="shared" si="46"/>
        <v>86.130331163948171</v>
      </c>
      <c r="BJ26" s="65">
        <f t="shared" si="14"/>
        <v>2.0961369203369875</v>
      </c>
      <c r="BK26" s="72">
        <f t="shared" si="15"/>
        <v>2.515197295406244</v>
      </c>
      <c r="BL26" s="65">
        <f t="shared" si="16"/>
        <v>2.6964667924105892</v>
      </c>
      <c r="BM26" s="65">
        <f t="shared" si="47"/>
        <v>0.99194232064814325</v>
      </c>
      <c r="BN26" s="65">
        <f t="shared" si="48"/>
        <v>47.706807236582335</v>
      </c>
      <c r="BO26" s="65">
        <f t="shared" si="49"/>
        <v>37.085567039600711</v>
      </c>
      <c r="BP26" s="63">
        <f t="shared" si="50"/>
        <v>0.92841586953995625</v>
      </c>
      <c r="BQ26" s="36">
        <f t="shared" si="17"/>
        <v>1.1872243925161292</v>
      </c>
      <c r="BR26" s="63">
        <f t="shared" si="58"/>
        <v>1.2960207139905111</v>
      </c>
      <c r="BS26" s="63">
        <f t="shared" si="51"/>
        <v>0.25929858081972557</v>
      </c>
      <c r="BT26" s="63">
        <f t="shared" si="52"/>
        <v>107.71035188094261</v>
      </c>
      <c r="BU26" s="63">
        <f t="shared" si="53"/>
        <v>77.159260589358269</v>
      </c>
      <c r="BV26" s="23">
        <f t="shared" si="54"/>
        <v>0.89678272772252154</v>
      </c>
      <c r="BW26" s="23">
        <f t="shared" si="18"/>
        <v>0.29524649878772158</v>
      </c>
      <c r="BX26" s="23">
        <f t="shared" si="55"/>
        <v>1.1920292265102432</v>
      </c>
      <c r="BY26" s="45">
        <f t="shared" si="19"/>
        <v>0.12462006739767384</v>
      </c>
      <c r="BZ26" s="23">
        <f t="shared" si="56"/>
        <v>1.3166492939079171</v>
      </c>
      <c r="CA26" s="23">
        <f t="shared" si="20"/>
        <v>0.49049356323494031</v>
      </c>
      <c r="CB26" s="23">
        <f t="shared" si="21"/>
        <v>1.8071428571428574</v>
      </c>
      <c r="CC26" s="56"/>
      <c r="CD26" s="76">
        <f t="shared" si="22"/>
        <v>0</v>
      </c>
      <c r="CE26" s="76">
        <f t="shared" si="23"/>
        <v>0</v>
      </c>
      <c r="CF26" s="76">
        <f t="shared" si="24"/>
        <v>0</v>
      </c>
      <c r="CG26" s="76">
        <f t="shared" si="25"/>
        <v>0</v>
      </c>
      <c r="CH26" s="1">
        <v>1.66014397759104</v>
      </c>
      <c r="CI26" s="73">
        <v>0.77709170988606702</v>
      </c>
      <c r="CJ26" s="73">
        <v>0.400287622906984</v>
      </c>
      <c r="CK26" s="73">
        <f t="shared" si="57"/>
        <v>1.1773793327930511</v>
      </c>
      <c r="CL26" s="73">
        <v>0.48276464479798598</v>
      </c>
    </row>
    <row r="27" spans="1:90" x14ac:dyDescent="0.25">
      <c r="A27">
        <v>1958</v>
      </c>
      <c r="B27" s="41">
        <v>29396675</v>
      </c>
      <c r="C27" s="41">
        <v>29396675</v>
      </c>
      <c r="D27" s="41">
        <f t="shared" si="26"/>
        <v>0</v>
      </c>
      <c r="E27" s="41">
        <v>13959321.879991226</v>
      </c>
      <c r="F27" s="41">
        <v>7197646.657448262</v>
      </c>
      <c r="I27" s="41">
        <f t="shared" si="27"/>
        <v>14490221.834734431</v>
      </c>
      <c r="J27" s="41">
        <f t="shared" si="28"/>
        <v>7471387.0524006896</v>
      </c>
      <c r="M27" s="41">
        <f t="shared" si="29"/>
        <v>21156968.537439488</v>
      </c>
      <c r="N27" s="41">
        <f t="shared" si="0"/>
        <v>21961608.887135118</v>
      </c>
      <c r="O27" s="39">
        <v>7162656.4625605121</v>
      </c>
      <c r="P27" s="39">
        <f t="shared" si="30"/>
        <v>7435066.112864878</v>
      </c>
      <c r="Q27" s="41">
        <f t="shared" si="31"/>
        <v>28319625</v>
      </c>
      <c r="R27" s="41">
        <f t="shared" si="1"/>
        <v>0</v>
      </c>
      <c r="S27" s="41">
        <v>29396675</v>
      </c>
      <c r="T27" s="2">
        <v>1555000000</v>
      </c>
      <c r="U27" s="2">
        <v>66718395</v>
      </c>
      <c r="V27" s="1">
        <f t="shared" si="32"/>
        <v>23.306915581527402</v>
      </c>
      <c r="W27" s="23">
        <f t="shared" si="2"/>
        <v>1.8904614147909968</v>
      </c>
      <c r="X27" s="24">
        <f t="shared" si="3"/>
        <v>0.93184706332697298</v>
      </c>
      <c r="Y27" s="24">
        <f t="shared" si="4"/>
        <v>0.48047505160133047</v>
      </c>
      <c r="Z27" s="24"/>
      <c r="AA27" s="24"/>
      <c r="AB27" s="23">
        <f t="shared" si="33"/>
        <v>1.4123221149283034</v>
      </c>
      <c r="AC27" s="23">
        <f t="shared" si="34"/>
        <v>0.47813929986269316</v>
      </c>
      <c r="AD27" s="23">
        <f t="shared" si="35"/>
        <v>1.8904614147909966</v>
      </c>
      <c r="AE27" s="23">
        <v>1.8211977491961413</v>
      </c>
      <c r="AF27" s="78">
        <f t="shared" si="36"/>
        <v>0</v>
      </c>
      <c r="AG27" s="14">
        <v>6803156</v>
      </c>
      <c r="AH27" s="16">
        <v>993971</v>
      </c>
      <c r="AI27" s="16">
        <v>7565015</v>
      </c>
      <c r="AJ27" s="16">
        <f t="shared" si="37"/>
        <v>761859</v>
      </c>
      <c r="AK27" s="16">
        <v>232112</v>
      </c>
      <c r="AL27" s="16">
        <f t="shared" si="38"/>
        <v>7797127</v>
      </c>
      <c r="AM27" s="17">
        <v>77404</v>
      </c>
      <c r="AN27" s="10">
        <v>5976477</v>
      </c>
      <c r="AO27" s="10">
        <v>332070</v>
      </c>
      <c r="AP27" s="10">
        <v>6231002.0496543664</v>
      </c>
      <c r="AQ27" s="10">
        <f t="shared" si="39"/>
        <v>254525.04965436645</v>
      </c>
      <c r="AR27" s="10">
        <v>77544.950345633784</v>
      </c>
      <c r="AS27" s="10">
        <f>AN27+AO27</f>
        <v>6308547</v>
      </c>
      <c r="AT27" s="11">
        <f t="shared" si="5"/>
        <v>30056.049321946171</v>
      </c>
      <c r="AU27" s="59"/>
      <c r="AV27" s="7">
        <f t="shared" si="6"/>
        <v>9.1386027970899111</v>
      </c>
      <c r="AW27" s="7">
        <f t="shared" si="7"/>
        <v>32.250965350481003</v>
      </c>
      <c r="AX27" s="33">
        <f t="shared" si="41"/>
        <v>11.218823709435263</v>
      </c>
      <c r="AY27" s="33">
        <f t="shared" si="8"/>
        <v>40.313706688101256</v>
      </c>
      <c r="AZ27" s="7">
        <f t="shared" si="9"/>
        <v>12.084946767062018</v>
      </c>
      <c r="BA27" s="7">
        <f t="shared" si="42"/>
        <v>412.1322757643353</v>
      </c>
      <c r="BB27" s="34">
        <f t="shared" si="43"/>
        <v>29.794527850421655</v>
      </c>
      <c r="BC27" s="32">
        <f t="shared" si="10"/>
        <v>10.402673757573066</v>
      </c>
      <c r="BD27" s="32">
        <f t="shared" si="11"/>
        <v>96.535442166961644</v>
      </c>
      <c r="BE27" s="35">
        <f t="shared" si="44"/>
        <v>13.620693584740703</v>
      </c>
      <c r="BF27" s="35">
        <f t="shared" si="12"/>
        <v>120.66930270870205</v>
      </c>
      <c r="BG27" s="32">
        <f t="shared" si="13"/>
        <v>14.936540019599118</v>
      </c>
      <c r="BH27" s="32">
        <f t="shared" si="45"/>
        <v>1061.3732474137753</v>
      </c>
      <c r="BI27" s="36">
        <f t="shared" si="46"/>
        <v>89.182692329964894</v>
      </c>
      <c r="BJ27" s="65">
        <f t="shared" si="14"/>
        <v>2.2173955631457338</v>
      </c>
      <c r="BK27" s="72">
        <f t="shared" si="15"/>
        <v>2.7221414990196955</v>
      </c>
      <c r="BL27" s="65">
        <f t="shared" si="16"/>
        <v>2.9322980697518601</v>
      </c>
      <c r="BM27" s="65">
        <f t="shared" si="47"/>
        <v>1.0757864397549193</v>
      </c>
      <c r="BN27" s="65">
        <f t="shared" si="48"/>
        <v>45.097952599009375</v>
      </c>
      <c r="BO27" s="65">
        <f t="shared" si="49"/>
        <v>34.102945069449333</v>
      </c>
      <c r="BP27" s="63">
        <f t="shared" si="50"/>
        <v>0.98011456223538995</v>
      </c>
      <c r="BQ27" s="36">
        <f t="shared" si="17"/>
        <v>1.2833085455969373</v>
      </c>
      <c r="BR27" s="63">
        <f t="shared" si="58"/>
        <v>1.4072843889738746</v>
      </c>
      <c r="BS27" s="63">
        <f t="shared" si="51"/>
        <v>0.3416618820674171</v>
      </c>
      <c r="BT27" s="63">
        <f t="shared" si="52"/>
        <v>102.0288891248852</v>
      </c>
      <c r="BU27" s="63">
        <f t="shared" si="53"/>
        <v>71.05884267849747</v>
      </c>
      <c r="BV27" s="23">
        <f t="shared" si="54"/>
        <v>0.9318470633269732</v>
      </c>
      <c r="BW27" s="23">
        <f t="shared" si="18"/>
        <v>0.34022444924813305</v>
      </c>
      <c r="BX27" s="23">
        <f t="shared" si="55"/>
        <v>1.2720715125751063</v>
      </c>
      <c r="BY27" s="45">
        <f t="shared" si="19"/>
        <v>0.14025060235319747</v>
      </c>
      <c r="BZ27" s="23">
        <f t="shared" si="56"/>
        <v>1.4123221149283038</v>
      </c>
      <c r="CA27" s="23">
        <f t="shared" si="20"/>
        <v>0.47813929986269316</v>
      </c>
      <c r="CB27" s="23">
        <f t="shared" si="21"/>
        <v>1.8904614147909971</v>
      </c>
      <c r="CC27" s="56"/>
      <c r="CD27" s="76">
        <f t="shared" si="22"/>
        <v>0</v>
      </c>
      <c r="CE27" s="76">
        <f t="shared" si="23"/>
        <v>0</v>
      </c>
      <c r="CF27" s="76">
        <f t="shared" si="24"/>
        <v>0</v>
      </c>
      <c r="CG27" s="76">
        <f t="shared" si="25"/>
        <v>0</v>
      </c>
      <c r="CH27" s="1">
        <v>1.9695207073954999</v>
      </c>
      <c r="CI27" s="73">
        <v>0.94320640518389598</v>
      </c>
      <c r="CJ27" s="73">
        <v>0.51960779506008103</v>
      </c>
      <c r="CK27" s="73">
        <f t="shared" si="57"/>
        <v>1.462814200243977</v>
      </c>
      <c r="CL27" s="73">
        <v>0.50670650715152299</v>
      </c>
    </row>
    <row r="28" spans="1:90" x14ac:dyDescent="0.25">
      <c r="A28">
        <v>1959</v>
      </c>
      <c r="B28" s="41">
        <v>39867285</v>
      </c>
      <c r="C28" s="41">
        <v>39867285</v>
      </c>
      <c r="D28" s="41">
        <f t="shared" si="26"/>
        <v>0</v>
      </c>
      <c r="E28" s="41">
        <v>18956217.026235063</v>
      </c>
      <c r="F28" s="41">
        <v>9147260.8664036617</v>
      </c>
      <c r="I28" s="41">
        <f t="shared" si="27"/>
        <v>19473411.748734552</v>
      </c>
      <c r="J28" s="41">
        <f t="shared" si="28"/>
        <v>9396831.4974469002</v>
      </c>
      <c r="M28" s="41">
        <f t="shared" si="29"/>
        <v>28103477.892638724</v>
      </c>
      <c r="N28" s="41">
        <f t="shared" si="0"/>
        <v>28870243.246181451</v>
      </c>
      <c r="O28" s="39">
        <v>10704971.107361272</v>
      </c>
      <c r="P28" s="39">
        <f t="shared" si="30"/>
        <v>10997041.753818542</v>
      </c>
      <c r="Q28" s="41">
        <f t="shared" si="31"/>
        <v>38808449</v>
      </c>
      <c r="R28" s="41">
        <f t="shared" si="1"/>
        <v>0</v>
      </c>
      <c r="S28" s="41">
        <v>39867285</v>
      </c>
      <c r="T28" s="2">
        <v>2319600000</v>
      </c>
      <c r="U28" s="2">
        <v>68838569</v>
      </c>
      <c r="V28" s="1">
        <f t="shared" si="32"/>
        <v>33.696226311735217</v>
      </c>
      <c r="W28" s="23">
        <f t="shared" si="2"/>
        <v>1.7187137868598035</v>
      </c>
      <c r="X28" s="24">
        <f t="shared" si="3"/>
        <v>0.83951594019376419</v>
      </c>
      <c r="Y28" s="24">
        <f t="shared" si="4"/>
        <v>0.40510568621516213</v>
      </c>
      <c r="Z28" s="24"/>
      <c r="AA28" s="24"/>
      <c r="AB28" s="23">
        <f t="shared" si="33"/>
        <v>1.2446216264089263</v>
      </c>
      <c r="AC28" s="23">
        <f t="shared" si="34"/>
        <v>0.47409216045087688</v>
      </c>
      <c r="AD28" s="23">
        <f t="shared" si="35"/>
        <v>1.7187137868598032</v>
      </c>
      <c r="AE28" s="23">
        <v>1.6730664338679084</v>
      </c>
      <c r="AF28" s="78">
        <f t="shared" si="36"/>
        <v>0</v>
      </c>
      <c r="AG28" s="14">
        <v>7141284</v>
      </c>
      <c r="AH28" s="16">
        <v>1076201</v>
      </c>
      <c r="AI28" s="16">
        <v>7970056</v>
      </c>
      <c r="AJ28" s="16">
        <f t="shared" si="37"/>
        <v>828772</v>
      </c>
      <c r="AK28" s="16">
        <v>247429</v>
      </c>
      <c r="AL28" s="16">
        <f t="shared" si="38"/>
        <v>8217485</v>
      </c>
      <c r="AM28" s="17">
        <v>87603</v>
      </c>
      <c r="AN28" s="10">
        <v>6297441</v>
      </c>
      <c r="AO28" s="10">
        <v>373187</v>
      </c>
      <c r="AP28" s="10">
        <v>6584828.7057947349</v>
      </c>
      <c r="AQ28" s="10">
        <f t="shared" si="39"/>
        <v>287387.70579473488</v>
      </c>
      <c r="AR28" s="10">
        <v>85799.294205264654</v>
      </c>
      <c r="AS28" s="10">
        <f t="shared" si="40"/>
        <v>6872216.4115894698</v>
      </c>
      <c r="AT28" s="11">
        <f t="shared" si="5"/>
        <v>34016.331052018635</v>
      </c>
      <c r="AU28" s="59"/>
      <c r="AV28" s="7">
        <f t="shared" si="6"/>
        <v>8.0925329360417955</v>
      </c>
      <c r="AW28" s="7">
        <f t="shared" si="7"/>
        <v>25.912348838938808</v>
      </c>
      <c r="AX28" s="33">
        <f t="shared" si="41"/>
        <v>9.7444282082027822</v>
      </c>
      <c r="AY28" s="33">
        <f t="shared" si="8"/>
        <v>32.390436048673507</v>
      </c>
      <c r="AZ28" s="7">
        <f t="shared" si="9"/>
        <v>10.426300955638261</v>
      </c>
      <c r="BA28" s="7">
        <f t="shared" si="42"/>
        <v>372.54233187855164</v>
      </c>
      <c r="BB28" s="34">
        <f t="shared" si="43"/>
        <v>23.978322785672717</v>
      </c>
      <c r="BC28" s="32">
        <f t="shared" si="10"/>
        <v>9.1769142379624196</v>
      </c>
      <c r="BD28" s="32">
        <f t="shared" si="11"/>
        <v>74.726332194891</v>
      </c>
      <c r="BE28" s="35">
        <f t="shared" si="44"/>
        <v>11.794329355752387</v>
      </c>
      <c r="BF28" s="35">
        <f t="shared" si="12"/>
        <v>93.407915243613758</v>
      </c>
      <c r="BG28" s="32">
        <f t="shared" si="13"/>
        <v>12.467298259692999</v>
      </c>
      <c r="BH28" s="32">
        <f t="shared" si="45"/>
        <v>959.4164006003241</v>
      </c>
      <c r="BI28" s="36">
        <f t="shared" si="46"/>
        <v>69.14896542554753</v>
      </c>
      <c r="BJ28" s="65">
        <f t="shared" si="14"/>
        <v>2.1722452037155211</v>
      </c>
      <c r="BK28" s="72">
        <f t="shared" si="15"/>
        <v>2.6156566313058498</v>
      </c>
      <c r="BL28" s="65">
        <f t="shared" si="16"/>
        <v>2.7986889175958729</v>
      </c>
      <c r="BM28" s="65">
        <f t="shared" si="47"/>
        <v>1.0291510638050767</v>
      </c>
      <c r="BN28" s="65">
        <f t="shared" si="48"/>
        <v>46.035318586020956</v>
      </c>
      <c r="BO28" s="65">
        <f t="shared" si="49"/>
        <v>35.731016538237448</v>
      </c>
      <c r="BP28" s="63">
        <f t="shared" si="50"/>
        <v>0.95651004425401309</v>
      </c>
      <c r="BQ28" s="36">
        <f t="shared" si="17"/>
        <v>1.229323299911536</v>
      </c>
      <c r="BR28" s="63">
        <f t="shared" si="58"/>
        <v>1.2994668688060771</v>
      </c>
      <c r="BS28" s="63">
        <f t="shared" si="51"/>
        <v>0.26195407943470944</v>
      </c>
      <c r="BT28" s="63">
        <f t="shared" si="52"/>
        <v>104.54673278208018</v>
      </c>
      <c r="BU28" s="63">
        <f t="shared" si="53"/>
        <v>76.954636090012741</v>
      </c>
      <c r="BV28" s="23">
        <f t="shared" si="54"/>
        <v>0.83951594019376397</v>
      </c>
      <c r="BW28" s="23">
        <f t="shared" si="18"/>
        <v>0.28868355081186464</v>
      </c>
      <c r="BX28" s="23">
        <f t="shared" si="55"/>
        <v>1.1281994910056286</v>
      </c>
      <c r="BY28" s="45">
        <f t="shared" si="19"/>
        <v>0.11642213540329749</v>
      </c>
      <c r="BZ28" s="23">
        <f t="shared" si="56"/>
        <v>1.244621626408926</v>
      </c>
      <c r="CA28" s="23">
        <f t="shared" si="20"/>
        <v>0.47409216045087688</v>
      </c>
      <c r="CB28" s="23">
        <f t="shared" si="21"/>
        <v>1.7187137868598028</v>
      </c>
      <c r="CC28" s="56"/>
      <c r="CD28" s="76">
        <f t="shared" si="22"/>
        <v>0</v>
      </c>
      <c r="CE28" s="76">
        <f t="shared" si="23"/>
        <v>0</v>
      </c>
      <c r="CF28" s="76">
        <f t="shared" si="24"/>
        <v>0</v>
      </c>
      <c r="CG28" s="76">
        <f t="shared" si="25"/>
        <v>0</v>
      </c>
      <c r="CH28" s="1">
        <v>1.63697197792723</v>
      </c>
      <c r="CI28" s="73">
        <v>0.75472187843913396</v>
      </c>
      <c r="CJ28" s="73">
        <v>0.39998306862379501</v>
      </c>
      <c r="CK28" s="73">
        <f t="shared" si="57"/>
        <v>1.1547049470629289</v>
      </c>
      <c r="CL28" s="73">
        <v>0.48226703086429901</v>
      </c>
    </row>
    <row r="29" spans="1:90" x14ac:dyDescent="0.25">
      <c r="A29">
        <v>1960</v>
      </c>
      <c r="B29" s="41">
        <v>54030000</v>
      </c>
      <c r="C29" s="41">
        <v>54030000</v>
      </c>
      <c r="D29" s="41">
        <f t="shared" si="26"/>
        <v>0</v>
      </c>
      <c r="E29" s="41">
        <v>27186823.242633302</v>
      </c>
      <c r="F29" s="41">
        <v>14428590.928010393</v>
      </c>
      <c r="I29" s="41">
        <f t="shared" si="27"/>
        <v>26940575.512478013</v>
      </c>
      <c r="J29" s="41">
        <f t="shared" si="28"/>
        <v>14297902.331786688</v>
      </c>
      <c r="M29" s="41">
        <f t="shared" si="29"/>
        <v>41615414.170643695</v>
      </c>
      <c r="N29" s="41">
        <f t="shared" si="0"/>
        <v>41238477.844264701</v>
      </c>
      <c r="O29" s="39">
        <v>12908441.8293563</v>
      </c>
      <c r="P29" s="39">
        <f t="shared" si="30"/>
        <v>12791522.155735299</v>
      </c>
      <c r="Q29" s="41">
        <f t="shared" si="31"/>
        <v>54523855.999999993</v>
      </c>
      <c r="R29" s="41">
        <f t="shared" si="1"/>
        <v>0</v>
      </c>
      <c r="S29" s="41">
        <v>54030000</v>
      </c>
      <c r="T29" s="2">
        <v>3182200000.00001</v>
      </c>
      <c r="U29" s="2">
        <v>70992343</v>
      </c>
      <c r="V29" s="1">
        <f t="shared" si="32"/>
        <v>44.824552416871349</v>
      </c>
      <c r="W29" s="23">
        <f t="shared" si="2"/>
        <v>1.697881968449495</v>
      </c>
      <c r="X29" s="24">
        <f t="shared" si="3"/>
        <v>0.84660220955558818</v>
      </c>
      <c r="Y29" s="24">
        <f t="shared" si="4"/>
        <v>0.44930872766597457</v>
      </c>
      <c r="Z29" s="24"/>
      <c r="AA29" s="24"/>
      <c r="AB29" s="23">
        <f t="shared" si="33"/>
        <v>1.2959109372215627</v>
      </c>
      <c r="AC29" s="23">
        <f t="shared" si="34"/>
        <v>0.40197103122793221</v>
      </c>
      <c r="AD29" s="23">
        <f t="shared" si="35"/>
        <v>1.697881968449495</v>
      </c>
      <c r="AE29" s="23">
        <v>1.7134012947017732</v>
      </c>
      <c r="AF29" s="78">
        <f t="shared" si="36"/>
        <v>0</v>
      </c>
      <c r="AG29" s="14">
        <v>7458002</v>
      </c>
      <c r="AH29" s="16">
        <v>1177427</v>
      </c>
      <c r="AI29" s="16">
        <v>8368285</v>
      </c>
      <c r="AJ29" s="16">
        <f t="shared" si="37"/>
        <v>910283</v>
      </c>
      <c r="AK29" s="16">
        <v>267144</v>
      </c>
      <c r="AL29" s="16">
        <f t="shared" si="38"/>
        <v>8635429</v>
      </c>
      <c r="AM29" s="17">
        <v>93202</v>
      </c>
      <c r="AN29" s="10">
        <v>6597124</v>
      </c>
      <c r="AO29" s="10">
        <v>412617</v>
      </c>
      <c r="AP29" s="10">
        <v>6916123.1741407327</v>
      </c>
      <c r="AQ29" s="10">
        <f t="shared" si="39"/>
        <v>318999.17414073274</v>
      </c>
      <c r="AR29" s="10">
        <v>93617.82585926773</v>
      </c>
      <c r="AS29" s="10">
        <f t="shared" si="40"/>
        <v>7235122.3482814655</v>
      </c>
      <c r="AT29" s="11">
        <f t="shared" si="5"/>
        <v>36190.428258281572</v>
      </c>
      <c r="AU29" s="59"/>
      <c r="AV29" s="7">
        <f t="shared" si="6"/>
        <v>8.0587635194155496</v>
      </c>
      <c r="AW29" s="7">
        <f t="shared" si="7"/>
        <v>27.090833917819499</v>
      </c>
      <c r="AX29" s="33">
        <f t="shared" si="41"/>
        <v>9.9128210359120423</v>
      </c>
      <c r="AY29" s="33">
        <f t="shared" si="8"/>
        <v>33.863542397274372</v>
      </c>
      <c r="AZ29" s="7">
        <f t="shared" si="9"/>
        <v>10.653756026792029</v>
      </c>
      <c r="BA29" s="7">
        <f t="shared" si="42"/>
        <v>306.18297166366688</v>
      </c>
      <c r="BB29" s="34">
        <f t="shared" si="43"/>
        <v>25.103222994584094</v>
      </c>
      <c r="BC29" s="32">
        <f t="shared" si="10"/>
        <v>9.1103751339717434</v>
      </c>
      <c r="BD29" s="32">
        <f t="shared" si="11"/>
        <v>77.305295970249546</v>
      </c>
      <c r="BE29" s="35">
        <f t="shared" si="44"/>
        <v>11.994192337792397</v>
      </c>
      <c r="BF29" s="35">
        <f t="shared" si="12"/>
        <v>96.631619962811925</v>
      </c>
      <c r="BG29" s="32">
        <f t="shared" si="13"/>
        <v>12.715714997485435</v>
      </c>
      <c r="BH29" s="32">
        <f t="shared" si="45"/>
        <v>788.51969148684771</v>
      </c>
      <c r="BI29" s="36">
        <f t="shared" si="46"/>
        <v>71.633530709699613</v>
      </c>
      <c r="BJ29" s="65">
        <f t="shared" si="14"/>
        <v>2.6320090485854544</v>
      </c>
      <c r="BK29" s="72">
        <f t="shared" si="15"/>
        <v>3.2375481177317034</v>
      </c>
      <c r="BL29" s="65">
        <f t="shared" si="16"/>
        <v>3.4795390380151097</v>
      </c>
      <c r="BM29" s="65">
        <f t="shared" si="47"/>
        <v>1.2468998246722516</v>
      </c>
      <c r="BN29" s="65">
        <f t="shared" si="48"/>
        <v>37.993790353321145</v>
      </c>
      <c r="BO29" s="65">
        <f t="shared" si="49"/>
        <v>28.739439019785976</v>
      </c>
      <c r="BP29" s="63">
        <f t="shared" si="50"/>
        <v>1.1553769972177925</v>
      </c>
      <c r="BQ29" s="36">
        <f t="shared" si="17"/>
        <v>1.5211024489668634</v>
      </c>
      <c r="BR29" s="63">
        <f t="shared" si="58"/>
        <v>1.6126058911107775</v>
      </c>
      <c r="BS29" s="63">
        <f t="shared" si="51"/>
        <v>0.47785143643759082</v>
      </c>
      <c r="BT29" s="63">
        <f t="shared" si="52"/>
        <v>86.55183566992001</v>
      </c>
      <c r="BU29" s="63">
        <f t="shared" si="53"/>
        <v>62.011431653098512</v>
      </c>
      <c r="BV29" s="23">
        <f t="shared" si="54"/>
        <v>0.8466022095555884</v>
      </c>
      <c r="BW29" s="23">
        <f t="shared" si="18"/>
        <v>0.32188030668573642</v>
      </c>
      <c r="BX29" s="23">
        <f t="shared" si="55"/>
        <v>1.1684825162413248</v>
      </c>
      <c r="BY29" s="45">
        <f t="shared" si="19"/>
        <v>0.12742842098023818</v>
      </c>
      <c r="BZ29" s="23">
        <f t="shared" si="56"/>
        <v>1.2959109372215629</v>
      </c>
      <c r="CA29" s="23">
        <f t="shared" si="20"/>
        <v>0.40197103122793221</v>
      </c>
      <c r="CB29" s="23">
        <f t="shared" si="21"/>
        <v>1.697881968449495</v>
      </c>
      <c r="CC29" s="56"/>
      <c r="CD29" s="76">
        <f t="shared" si="22"/>
        <v>0</v>
      </c>
      <c r="CE29" s="76">
        <f t="shared" si="23"/>
        <v>0</v>
      </c>
      <c r="CF29" s="76">
        <f t="shared" si="24"/>
        <v>0</v>
      </c>
      <c r="CG29" s="76">
        <f t="shared" si="25"/>
        <v>0</v>
      </c>
      <c r="CH29" s="1">
        <v>1.7215825215259799</v>
      </c>
      <c r="CI29" s="73">
        <v>0.78665547512188605</v>
      </c>
      <c r="CJ29" s="73">
        <v>0.46048914201624003</v>
      </c>
      <c r="CK29" s="73">
        <f t="shared" si="57"/>
        <v>1.247144617138126</v>
      </c>
      <c r="CL29" s="73">
        <v>0.47443790438785699</v>
      </c>
    </row>
    <row r="30" spans="1:90" x14ac:dyDescent="0.25">
      <c r="A30">
        <v>1961</v>
      </c>
      <c r="B30" s="41">
        <v>85116000</v>
      </c>
      <c r="C30" s="41">
        <v>85116000</v>
      </c>
      <c r="D30" s="41">
        <f t="shared" si="26"/>
        <v>0</v>
      </c>
      <c r="E30" s="41">
        <v>43077156.215558097</v>
      </c>
      <c r="F30" s="41">
        <v>22146778.960277501</v>
      </c>
      <c r="I30" s="41">
        <f t="shared" si="27"/>
        <v>43133718.164183237</v>
      </c>
      <c r="J30" s="41">
        <f t="shared" si="28"/>
        <v>22175858.525499847</v>
      </c>
      <c r="M30" s="41">
        <f t="shared" si="29"/>
        <v>65223935.175835595</v>
      </c>
      <c r="N30" s="41">
        <f t="shared" si="0"/>
        <v>65309576.68968308</v>
      </c>
      <c r="O30" s="39">
        <v>19780450.824164405</v>
      </c>
      <c r="P30" s="39">
        <f t="shared" si="30"/>
        <v>19806423.310316924</v>
      </c>
      <c r="Q30" s="41">
        <f t="shared" si="31"/>
        <v>85004386</v>
      </c>
      <c r="R30" s="41">
        <f t="shared" si="1"/>
        <v>0</v>
      </c>
      <c r="S30" s="41">
        <v>85116000</v>
      </c>
      <c r="T30" s="2">
        <v>4652700000</v>
      </c>
      <c r="U30" s="2">
        <v>73173490</v>
      </c>
      <c r="V30" s="1">
        <f t="shared" si="32"/>
        <v>63.584503076182372</v>
      </c>
      <c r="W30" s="23">
        <f t="shared" si="2"/>
        <v>1.8293893868076601</v>
      </c>
      <c r="X30" s="24">
        <f t="shared" si="3"/>
        <v>0.92706854437602326</v>
      </c>
      <c r="Y30" s="24">
        <f t="shared" si="4"/>
        <v>0.47662343425322595</v>
      </c>
      <c r="Z30" s="24"/>
      <c r="AA30" s="24"/>
      <c r="AB30" s="23">
        <f t="shared" si="33"/>
        <v>1.4036919786292492</v>
      </c>
      <c r="AC30" s="23">
        <f t="shared" si="34"/>
        <v>0.4256974081784109</v>
      </c>
      <c r="AD30" s="23">
        <f t="shared" si="35"/>
        <v>1.8293893868076601</v>
      </c>
      <c r="AE30" s="23">
        <v>1.8269904786468072</v>
      </c>
      <c r="AF30" s="78">
        <f t="shared" si="36"/>
        <v>0</v>
      </c>
      <c r="AG30" s="14">
        <v>7798732</v>
      </c>
      <c r="AH30" s="16">
        <v>1308044</v>
      </c>
      <c r="AI30" s="16">
        <v>8805639</v>
      </c>
      <c r="AJ30" s="16">
        <f t="shared" si="37"/>
        <v>1006907</v>
      </c>
      <c r="AK30" s="16">
        <v>301137</v>
      </c>
      <c r="AL30" s="16">
        <f t="shared" si="38"/>
        <v>9106776</v>
      </c>
      <c r="AM30" s="17">
        <v>98892</v>
      </c>
      <c r="AN30" s="10">
        <v>6925322</v>
      </c>
      <c r="AO30" s="11">
        <v>451238</v>
      </c>
      <c r="AP30" s="10">
        <v>7272676.2945543118</v>
      </c>
      <c r="AQ30" s="10">
        <f t="shared" si="39"/>
        <v>347354.29455431178</v>
      </c>
      <c r="AR30" s="10">
        <v>103883.70544568833</v>
      </c>
      <c r="AS30" s="10">
        <f t="shared" si="40"/>
        <v>7620030.5891086236</v>
      </c>
      <c r="AT30" s="11">
        <f t="shared" si="5"/>
        <v>38399.860854037266</v>
      </c>
      <c r="AU30" s="59"/>
      <c r="AV30" s="7">
        <f t="shared" si="6"/>
        <v>8.6984449345372425</v>
      </c>
      <c r="AW30" s="7">
        <f t="shared" si="7"/>
        <v>26.662864628478925</v>
      </c>
      <c r="AX30" s="33">
        <f t="shared" si="41"/>
        <v>10.524684481077951</v>
      </c>
      <c r="AY30" s="33">
        <f t="shared" si="8"/>
        <v>33.328580785598653</v>
      </c>
      <c r="AZ30" s="7">
        <f t="shared" si="9"/>
        <v>11.27874902833973</v>
      </c>
      <c r="BA30" s="7">
        <f t="shared" si="42"/>
        <v>314.98771427788768</v>
      </c>
      <c r="BB30" s="34">
        <f t="shared" si="43"/>
        <v>24.669340135743685</v>
      </c>
      <c r="BC30" s="32">
        <f t="shared" si="10"/>
        <v>9.7954782263140263</v>
      </c>
      <c r="BD30" s="32">
        <f t="shared" si="11"/>
        <v>77.290033419379768</v>
      </c>
      <c r="BE30" s="35">
        <f t="shared" si="44"/>
        <v>12.743117990645317</v>
      </c>
      <c r="BF30" s="35">
        <f t="shared" si="12"/>
        <v>96.612541774224709</v>
      </c>
      <c r="BG30" s="32">
        <f t="shared" si="13"/>
        <v>13.479347590561675</v>
      </c>
      <c r="BH30" s="32">
        <f t="shared" si="45"/>
        <v>811.19473736566579</v>
      </c>
      <c r="BI30" s="36">
        <f t="shared" si="46"/>
        <v>71.511225447587975</v>
      </c>
      <c r="BJ30" s="65">
        <f t="shared" si="14"/>
        <v>2.7615187958928842</v>
      </c>
      <c r="BK30" s="72">
        <f t="shared" si="15"/>
        <v>3.3412999948921471</v>
      </c>
      <c r="BL30" s="65">
        <f t="shared" si="16"/>
        <v>3.5806949024016284</v>
      </c>
      <c r="BM30" s="65">
        <f t="shared" si="47"/>
        <v>1.2755568883924158</v>
      </c>
      <c r="BN30" s="65">
        <f t="shared" si="48"/>
        <v>36.211957039266473</v>
      </c>
      <c r="BO30" s="65">
        <f t="shared" si="49"/>
        <v>27.927539967990132</v>
      </c>
      <c r="BP30" s="63">
        <f t="shared" si="50"/>
        <v>1.2075372010085508</v>
      </c>
      <c r="BQ30" s="36">
        <f t="shared" si="17"/>
        <v>1.5709073794078432</v>
      </c>
      <c r="BR30" s="63">
        <f t="shared" si="58"/>
        <v>1.6616660549765783</v>
      </c>
      <c r="BS30" s="63">
        <f t="shared" si="51"/>
        <v>0.50782074662721599</v>
      </c>
      <c r="BT30" s="63">
        <f t="shared" si="52"/>
        <v>82.813183657181497</v>
      </c>
      <c r="BU30" s="63">
        <f t="shared" si="53"/>
        <v>60.180563778447969</v>
      </c>
      <c r="BV30" s="23">
        <f t="shared" si="54"/>
        <v>0.92706854437602337</v>
      </c>
      <c r="BW30" s="23">
        <f t="shared" si="18"/>
        <v>0.33946353068660884</v>
      </c>
      <c r="BX30" s="23">
        <f t="shared" si="55"/>
        <v>1.2665320750626323</v>
      </c>
      <c r="BY30" s="45">
        <f t="shared" si="19"/>
        <v>0.13715990356661711</v>
      </c>
      <c r="BZ30" s="23">
        <f t="shared" si="56"/>
        <v>1.4036919786292494</v>
      </c>
      <c r="CA30" s="23">
        <f t="shared" si="20"/>
        <v>0.4256974081784109</v>
      </c>
      <c r="CB30" s="23">
        <f t="shared" si="21"/>
        <v>1.8293893868076603</v>
      </c>
      <c r="CC30" s="56"/>
      <c r="CD30" s="76">
        <f t="shared" si="22"/>
        <v>0</v>
      </c>
      <c r="CE30" s="76">
        <f t="shared" si="23"/>
        <v>0</v>
      </c>
      <c r="CF30" s="76">
        <f t="shared" si="24"/>
        <v>0</v>
      </c>
      <c r="CG30" s="76">
        <f t="shared" si="25"/>
        <v>0</v>
      </c>
      <c r="CH30" s="1">
        <v>1.8293893868076601</v>
      </c>
      <c r="CI30" s="73">
        <v>0.8638920725013759</v>
      </c>
      <c r="CJ30" s="73">
        <v>0.46756471849885045</v>
      </c>
      <c r="CK30" s="73">
        <f t="shared" si="57"/>
        <v>1.3314567910002264</v>
      </c>
      <c r="CL30" s="73">
        <v>0.4979325958074336</v>
      </c>
    </row>
    <row r="31" spans="1:90" x14ac:dyDescent="0.25">
      <c r="A31">
        <v>1962</v>
      </c>
      <c r="B31" s="41">
        <v>150157000</v>
      </c>
      <c r="C31" s="41">
        <v>150157000</v>
      </c>
      <c r="D31" s="41">
        <f t="shared" si="26"/>
        <v>0</v>
      </c>
      <c r="E31" s="41">
        <v>75258027.267742038</v>
      </c>
      <c r="F31" s="41">
        <v>38497813.8398709</v>
      </c>
      <c r="I31" s="41">
        <f t="shared" si="27"/>
        <v>75354632.270648092</v>
      </c>
      <c r="J31" s="41">
        <f t="shared" si="28"/>
        <v>38547231.577126309</v>
      </c>
      <c r="M31" s="41">
        <f t="shared" si="29"/>
        <v>113755841.10761294</v>
      </c>
      <c r="N31" s="41">
        <f t="shared" si="0"/>
        <v>113901863.8477744</v>
      </c>
      <c r="O31" s="39">
        <v>36208656.892387055</v>
      </c>
      <c r="P31" s="39">
        <f t="shared" si="30"/>
        <v>36255136.152225599</v>
      </c>
      <c r="Q31" s="41">
        <f t="shared" si="31"/>
        <v>149964498</v>
      </c>
      <c r="R31" s="41">
        <f t="shared" si="1"/>
        <v>0</v>
      </c>
      <c r="S31" s="41">
        <v>150157000</v>
      </c>
      <c r="T31" s="2">
        <v>7452200000</v>
      </c>
      <c r="U31" s="2">
        <v>75383478</v>
      </c>
      <c r="V31" s="1">
        <f t="shared" si="32"/>
        <v>98.857205819025751</v>
      </c>
      <c r="W31" s="23">
        <f t="shared" si="2"/>
        <v>2.0149351869246663</v>
      </c>
      <c r="X31" s="24">
        <f t="shared" si="3"/>
        <v>1.0111729726879055</v>
      </c>
      <c r="Y31" s="24">
        <f t="shared" si="4"/>
        <v>0.51725975654338729</v>
      </c>
      <c r="Z31" s="24"/>
      <c r="AA31" s="24"/>
      <c r="AB31" s="23">
        <f t="shared" si="33"/>
        <v>1.5284327292312927</v>
      </c>
      <c r="AC31" s="23">
        <f t="shared" si="34"/>
        <v>0.48650245769337375</v>
      </c>
      <c r="AD31" s="23">
        <f t="shared" si="35"/>
        <v>2.0149351869246663</v>
      </c>
      <c r="AE31" s="23">
        <v>2.0123520302729396</v>
      </c>
      <c r="AF31" s="78">
        <f t="shared" si="36"/>
        <v>0</v>
      </c>
      <c r="AG31" s="14">
        <v>8535823</v>
      </c>
      <c r="AH31" s="16">
        <v>1464361</v>
      </c>
      <c r="AI31" s="16">
        <v>9664423</v>
      </c>
      <c r="AJ31" s="16">
        <f t="shared" si="37"/>
        <v>1128600</v>
      </c>
      <c r="AK31" s="16">
        <v>335761</v>
      </c>
      <c r="AL31" s="16">
        <f t="shared" si="38"/>
        <v>10000184</v>
      </c>
      <c r="AM31" s="17">
        <v>107299</v>
      </c>
      <c r="AN31" s="10">
        <v>7541794</v>
      </c>
      <c r="AO31" s="11">
        <v>528160</v>
      </c>
      <c r="AP31" s="10">
        <v>7948853.0353061846</v>
      </c>
      <c r="AQ31" s="10">
        <f t="shared" si="39"/>
        <v>407059.03530618455</v>
      </c>
      <c r="AR31" s="10">
        <v>121100.96469381521</v>
      </c>
      <c r="AS31" s="10">
        <f t="shared" si="40"/>
        <v>8355912.0706123691</v>
      </c>
      <c r="AT31" s="11">
        <f t="shared" si="5"/>
        <v>41664.307221790892</v>
      </c>
      <c r="AU31" s="59"/>
      <c r="AV31" s="7">
        <f t="shared" si="6"/>
        <v>8.9300979578434703</v>
      </c>
      <c r="AW31" s="7">
        <f t="shared" si="7"/>
        <v>26.627887165578567</v>
      </c>
      <c r="AX31" s="33">
        <f t="shared" si="41"/>
        <v>10.765548806197209</v>
      </c>
      <c r="AY31" s="33">
        <f t="shared" si="8"/>
        <v>33.28485895697321</v>
      </c>
      <c r="AZ31" s="7">
        <f t="shared" si="9"/>
        <v>11.521645503571447</v>
      </c>
      <c r="BA31" s="7">
        <f t="shared" si="42"/>
        <v>341.79486590251889</v>
      </c>
      <c r="BB31" s="34">
        <f t="shared" si="43"/>
        <v>24.647423311555482</v>
      </c>
      <c r="BC31" s="32">
        <f t="shared" si="10"/>
        <v>10.107109202507164</v>
      </c>
      <c r="BD31" s="32">
        <f t="shared" si="11"/>
        <v>73.827702737189099</v>
      </c>
      <c r="BE31" s="35">
        <f t="shared" si="44"/>
        <v>13.089035239186202</v>
      </c>
      <c r="BF31" s="35">
        <f t="shared" si="12"/>
        <v>92.284628421486374</v>
      </c>
      <c r="BG31" s="32">
        <f t="shared" si="13"/>
        <v>13.788868772770995</v>
      </c>
      <c r="BH31" s="32">
        <f t="shared" si="45"/>
        <v>880.23178019610361</v>
      </c>
      <c r="BI31" s="36">
        <f t="shared" si="46"/>
        <v>68.336726461550896</v>
      </c>
      <c r="BJ31" s="65">
        <f t="shared" si="14"/>
        <v>2.6127068744181683</v>
      </c>
      <c r="BK31" s="72">
        <f t="shared" si="15"/>
        <v>3.1497105077252923</v>
      </c>
      <c r="BL31" s="65">
        <f t="shared" si="16"/>
        <v>3.3709240989177003</v>
      </c>
      <c r="BM31" s="65">
        <f t="shared" si="47"/>
        <v>1.2151869201033616</v>
      </c>
      <c r="BN31" s="65">
        <f t="shared" si="48"/>
        <v>38.274481144108179</v>
      </c>
      <c r="BO31" s="65">
        <f t="shared" si="49"/>
        <v>29.665455841057625</v>
      </c>
      <c r="BP31" s="63">
        <f t="shared" si="50"/>
        <v>1.1482327075552121</v>
      </c>
      <c r="BQ31" s="36">
        <f t="shared" si="17"/>
        <v>1.486998712574334</v>
      </c>
      <c r="BR31" s="63">
        <f t="shared" si="58"/>
        <v>1.5665043097738443</v>
      </c>
      <c r="BS31" s="63">
        <f t="shared" si="51"/>
        <v>0.44884658261848198</v>
      </c>
      <c r="BT31" s="63">
        <f t="shared" si="52"/>
        <v>87.090360117782623</v>
      </c>
      <c r="BU31" s="63">
        <f t="shared" si="53"/>
        <v>63.836402731912671</v>
      </c>
      <c r="BV31" s="23">
        <f t="shared" si="54"/>
        <v>1.0111729726879055</v>
      </c>
      <c r="BW31" s="23">
        <f t="shared" si="18"/>
        <v>0.36900767498975728</v>
      </c>
      <c r="BX31" s="23">
        <f t="shared" si="55"/>
        <v>1.3801806476776628</v>
      </c>
      <c r="BY31" s="45">
        <f t="shared" si="19"/>
        <v>0.14825208155363012</v>
      </c>
      <c r="BZ31" s="23">
        <f t="shared" si="56"/>
        <v>1.5284327292312929</v>
      </c>
      <c r="CA31" s="23">
        <f t="shared" si="20"/>
        <v>0.48650245769337375</v>
      </c>
      <c r="CB31" s="23">
        <f t="shared" si="21"/>
        <v>2.0149351869246668</v>
      </c>
      <c r="CC31" s="56"/>
      <c r="CD31" s="76">
        <f t="shared" si="22"/>
        <v>0</v>
      </c>
      <c r="CE31" s="76">
        <f t="shared" si="23"/>
        <v>0</v>
      </c>
      <c r="CF31" s="76">
        <f t="shared" si="24"/>
        <v>0</v>
      </c>
      <c r="CG31" s="76">
        <f t="shared" si="25"/>
        <v>0</v>
      </c>
      <c r="CH31" s="1">
        <v>2.0149351869246699</v>
      </c>
      <c r="CI31" s="73">
        <v>0.97794137914072743</v>
      </c>
      <c r="CJ31" s="73">
        <v>0.49442981427044935</v>
      </c>
      <c r="CK31" s="73">
        <f t="shared" si="57"/>
        <v>1.4723711934111767</v>
      </c>
      <c r="CL31" s="73">
        <v>0.54256399351349294</v>
      </c>
    </row>
    <row r="32" spans="1:90" x14ac:dyDescent="0.25">
      <c r="A32">
        <v>1963</v>
      </c>
      <c r="B32" s="41">
        <v>247221000</v>
      </c>
      <c r="C32" s="41">
        <v>247221000</v>
      </c>
      <c r="D32" s="41">
        <f t="shared" si="26"/>
        <v>0</v>
      </c>
      <c r="E32" s="41">
        <v>130824797.60074706</v>
      </c>
      <c r="F32" s="41">
        <v>60749465.242631301</v>
      </c>
      <c r="I32" s="41">
        <f t="shared" si="27"/>
        <v>131303490.60083757</v>
      </c>
      <c r="J32" s="41">
        <f t="shared" si="28"/>
        <v>60971749.888235241</v>
      </c>
      <c r="M32" s="41">
        <f t="shared" si="29"/>
        <v>191574262.84337837</v>
      </c>
      <c r="N32" s="41">
        <f t="shared" si="0"/>
        <v>192275240.4890728</v>
      </c>
      <c r="O32" s="39">
        <v>54745443.812218942</v>
      </c>
      <c r="P32" s="39">
        <f t="shared" si="30"/>
        <v>54945759.510927178</v>
      </c>
      <c r="Q32" s="41">
        <f t="shared" si="31"/>
        <v>246319706.6555973</v>
      </c>
      <c r="R32" s="41">
        <f t="shared" si="1"/>
        <v>0</v>
      </c>
      <c r="S32" s="41">
        <v>247221000</v>
      </c>
      <c r="T32" s="2">
        <v>13375800000</v>
      </c>
      <c r="U32" s="2">
        <v>77625699</v>
      </c>
      <c r="V32" s="1">
        <f t="shared" si="32"/>
        <v>172.31149184241161</v>
      </c>
      <c r="W32" s="23">
        <f t="shared" si="2"/>
        <v>1.8482707576369264</v>
      </c>
      <c r="X32" s="24">
        <f t="shared" si="3"/>
        <v>0.98164962544922607</v>
      </c>
      <c r="Y32" s="24">
        <f t="shared" si="4"/>
        <v>0.45583628559215333</v>
      </c>
      <c r="Z32" s="24"/>
      <c r="AA32" s="24"/>
      <c r="AB32" s="23">
        <f t="shared" si="33"/>
        <v>1.4374859110413793</v>
      </c>
      <c r="AC32" s="23">
        <f t="shared" si="34"/>
        <v>0.41078484659554704</v>
      </c>
      <c r="AD32" s="23">
        <f t="shared" si="35"/>
        <v>1.8482707576369264</v>
      </c>
      <c r="AE32" s="23">
        <v>1.8414337460189296</v>
      </c>
      <c r="AF32" s="78">
        <f t="shared" si="36"/>
        <v>0</v>
      </c>
      <c r="AG32" s="14">
        <v>9301441</v>
      </c>
      <c r="AH32" s="16">
        <v>1719589</v>
      </c>
      <c r="AI32" s="16">
        <v>10624434</v>
      </c>
      <c r="AJ32" s="16">
        <f t="shared" si="37"/>
        <v>1322993</v>
      </c>
      <c r="AK32" s="16">
        <v>396596</v>
      </c>
      <c r="AL32" s="16">
        <f t="shared" si="38"/>
        <v>11021030</v>
      </c>
      <c r="AM32" s="17">
        <v>124214</v>
      </c>
      <c r="AN32" s="10">
        <v>8245057</v>
      </c>
      <c r="AO32" s="11">
        <v>694538</v>
      </c>
      <c r="AP32" s="10">
        <v>8779410.7974678837</v>
      </c>
      <c r="AQ32" s="10">
        <f t="shared" si="39"/>
        <v>534353.79746788368</v>
      </c>
      <c r="AR32" s="10">
        <v>160184.20253211667</v>
      </c>
      <c r="AS32" s="10">
        <f t="shared" si="40"/>
        <v>9313764.5949357674</v>
      </c>
      <c r="AT32" s="11">
        <f t="shared" si="5"/>
        <v>48232.418356625261</v>
      </c>
      <c r="AU32" s="59"/>
      <c r="AV32" s="7">
        <f t="shared" si="6"/>
        <v>8.1924121594260892</v>
      </c>
      <c r="AW32" s="7">
        <f t="shared" si="7"/>
        <v>20.577364881174823</v>
      </c>
      <c r="AX32" s="33">
        <f t="shared" si="41"/>
        <v>9.5425999064252167</v>
      </c>
      <c r="AY32" s="33">
        <f t="shared" si="8"/>
        <v>25.721706101468527</v>
      </c>
      <c r="AZ32" s="7">
        <f t="shared" si="9"/>
        <v>10.124811260584435</v>
      </c>
      <c r="BA32" s="7">
        <f t="shared" si="42"/>
        <v>256.71390387224557</v>
      </c>
      <c r="BB32" s="34">
        <f t="shared" si="43"/>
        <v>19.035236426524193</v>
      </c>
      <c r="BC32" s="32">
        <f t="shared" si="10"/>
        <v>9.2420511281588915</v>
      </c>
      <c r="BD32" s="32">
        <f t="shared" si="11"/>
        <v>50.946975253556367</v>
      </c>
      <c r="BE32" s="35">
        <f t="shared" si="44"/>
        <v>11.54800991012538</v>
      </c>
      <c r="BF32" s="35">
        <f t="shared" si="12"/>
        <v>63.683719066945457</v>
      </c>
      <c r="BG32" s="32">
        <f t="shared" si="13"/>
        <v>11.98074607854188</v>
      </c>
      <c r="BH32" s="32">
        <f t="shared" si="45"/>
        <v>661.12092119898887</v>
      </c>
      <c r="BI32" s="36">
        <f t="shared" si="46"/>
        <v>47.128858567062252</v>
      </c>
      <c r="BJ32" s="65">
        <f t="shared" si="14"/>
        <v>3.191261570118566</v>
      </c>
      <c r="BK32" s="72">
        <f t="shared" si="15"/>
        <v>3.7172119478086856</v>
      </c>
      <c r="BL32" s="65">
        <f t="shared" si="16"/>
        <v>3.9440058009569583</v>
      </c>
      <c r="BM32" s="65">
        <f t="shared" si="47"/>
        <v>1.3721969075701792</v>
      </c>
      <c r="BN32" s="65">
        <f t="shared" si="48"/>
        <v>31.335569900114663</v>
      </c>
      <c r="BO32" s="65">
        <f t="shared" si="49"/>
        <v>25.354932281219359</v>
      </c>
      <c r="BP32" s="63">
        <f t="shared" si="50"/>
        <v>1.3979365698180883</v>
      </c>
      <c r="BQ32" s="36">
        <f t="shared" si="17"/>
        <v>1.7467318821468028</v>
      </c>
      <c r="BR32" s="63">
        <f t="shared" si="58"/>
        <v>1.8121868018960832</v>
      </c>
      <c r="BS32" s="63">
        <f t="shared" si="51"/>
        <v>0.59453429386134826</v>
      </c>
      <c r="BT32" s="63">
        <f t="shared" si="52"/>
        <v>71.534003873303689</v>
      </c>
      <c r="BU32" s="63">
        <f t="shared" si="53"/>
        <v>55.181949176194436</v>
      </c>
      <c r="BV32" s="23">
        <f t="shared" si="54"/>
        <v>0.98164962544922618</v>
      </c>
      <c r="BW32" s="23">
        <f t="shared" si="18"/>
        <v>0.32442200031765928</v>
      </c>
      <c r="BX32" s="23">
        <f t="shared" si="55"/>
        <v>1.3060716257668854</v>
      </c>
      <c r="BY32" s="45">
        <f t="shared" si="19"/>
        <v>0.13141428527449411</v>
      </c>
      <c r="BZ32" s="23">
        <f t="shared" si="56"/>
        <v>1.4374859110413796</v>
      </c>
      <c r="CA32" s="23">
        <f t="shared" si="20"/>
        <v>0.41078484659554704</v>
      </c>
      <c r="CB32" s="23">
        <f t="shared" si="21"/>
        <v>1.8482707576369266</v>
      </c>
      <c r="CC32" s="56"/>
      <c r="CD32" s="76">
        <f t="shared" si="22"/>
        <v>0</v>
      </c>
      <c r="CE32" s="76">
        <f t="shared" si="23"/>
        <v>0</v>
      </c>
      <c r="CF32" s="76">
        <f t="shared" si="24"/>
        <v>0</v>
      </c>
      <c r="CG32" s="76">
        <f t="shared" si="25"/>
        <v>0</v>
      </c>
      <c r="CH32" s="1">
        <v>1.8482707576369299</v>
      </c>
      <c r="CI32" s="73">
        <v>0.91807427229398297</v>
      </c>
      <c r="CJ32" s="73">
        <v>0.43718080424174366</v>
      </c>
      <c r="CK32" s="73">
        <f t="shared" si="57"/>
        <v>1.3552550765357267</v>
      </c>
      <c r="CL32" s="73">
        <v>0.49301568110120347</v>
      </c>
    </row>
    <row r="33" spans="1:90" x14ac:dyDescent="0.25">
      <c r="A33">
        <v>1964</v>
      </c>
      <c r="B33" s="41">
        <v>423224780.32856154</v>
      </c>
      <c r="C33" s="41">
        <v>423224780.32856154</v>
      </c>
      <c r="D33" s="41">
        <f t="shared" si="26"/>
        <v>0</v>
      </c>
      <c r="E33" s="41">
        <v>250396272.61369425</v>
      </c>
      <c r="F33" s="41">
        <v>116710643.07890984</v>
      </c>
      <c r="I33" s="41">
        <f t="shared" si="27"/>
        <v>218227300.2719118</v>
      </c>
      <c r="J33" s="41">
        <f t="shared" si="28"/>
        <v>101716564.25334604</v>
      </c>
      <c r="M33" s="41">
        <f t="shared" si="29"/>
        <v>367106915.69260406</v>
      </c>
      <c r="N33" s="41">
        <f t="shared" si="0"/>
        <v>319943864.52525783</v>
      </c>
      <c r="O33" s="39">
        <v>118505596.30739589</v>
      </c>
      <c r="P33" s="39">
        <f t="shared" si="30"/>
        <v>103280915.80330373</v>
      </c>
      <c r="Q33" s="41">
        <f t="shared" si="31"/>
        <v>485612511.99999994</v>
      </c>
      <c r="R33" s="41">
        <f t="shared" si="1"/>
        <v>0</v>
      </c>
      <c r="S33" s="41">
        <v>423224780.32856154</v>
      </c>
      <c r="T33" s="2">
        <v>26213600000</v>
      </c>
      <c r="U33" s="2">
        <v>79903543</v>
      </c>
      <c r="V33" s="1">
        <f t="shared" si="32"/>
        <v>328.0655527377553</v>
      </c>
      <c r="W33" s="23">
        <f t="shared" si="2"/>
        <v>1.6145236836167545</v>
      </c>
      <c r="X33" s="24">
        <f t="shared" si="3"/>
        <v>0.83249649140870319</v>
      </c>
      <c r="Y33" s="24">
        <f t="shared" si="4"/>
        <v>0.38802974125395229</v>
      </c>
      <c r="Z33" s="24"/>
      <c r="AA33" s="24"/>
      <c r="AB33" s="23">
        <f t="shared" si="33"/>
        <v>1.2205262326626554</v>
      </c>
      <c r="AC33" s="23">
        <f t="shared" si="34"/>
        <v>0.39399745095409916</v>
      </c>
      <c r="AD33" s="23">
        <f t="shared" si="35"/>
        <v>1.6145236836167545</v>
      </c>
      <c r="AE33" s="23">
        <v>1.85252125614185</v>
      </c>
      <c r="AF33" s="78">
        <f t="shared" si="36"/>
        <v>0</v>
      </c>
      <c r="AG33" s="18">
        <v>10217324</v>
      </c>
      <c r="AH33" s="16">
        <v>1892711</v>
      </c>
      <c r="AI33" s="16">
        <v>11670995</v>
      </c>
      <c r="AJ33" s="16">
        <f t="shared" si="37"/>
        <v>1453671</v>
      </c>
      <c r="AK33" s="16">
        <v>439040</v>
      </c>
      <c r="AL33" s="16">
        <f t="shared" si="38"/>
        <v>12110035</v>
      </c>
      <c r="AM33" s="17">
        <v>142386</v>
      </c>
      <c r="AN33" s="10">
        <v>8993386</v>
      </c>
      <c r="AO33" s="11">
        <v>830825</v>
      </c>
      <c r="AP33" s="10">
        <v>9631489.8671910297</v>
      </c>
      <c r="AQ33" s="10">
        <f t="shared" si="39"/>
        <v>638103.86719102971</v>
      </c>
      <c r="AR33" s="10">
        <v>192721.13280897087</v>
      </c>
      <c r="AS33" s="10">
        <f t="shared" si="40"/>
        <v>10269593.734382059</v>
      </c>
      <c r="AT33" s="11">
        <f t="shared" si="5"/>
        <v>55288.623827639749</v>
      </c>
      <c r="AU33" s="59"/>
      <c r="AV33" s="7">
        <f t="shared" si="6"/>
        <v>6.5104541266014904</v>
      </c>
      <c r="AW33" s="7">
        <f t="shared" si="7"/>
        <v>16.381238929537609</v>
      </c>
      <c r="AX33" s="33">
        <f t="shared" si="41"/>
        <v>7.5858439138786586</v>
      </c>
      <c r="AY33" s="33">
        <f t="shared" si="8"/>
        <v>20.47654866192201</v>
      </c>
      <c r="AZ33" s="7">
        <f t="shared" si="9"/>
        <v>8.0531864948522855</v>
      </c>
      <c r="BA33" s="7">
        <f t="shared" si="42"/>
        <v>221.1017393859035</v>
      </c>
      <c r="BB33" s="34">
        <f t="shared" si="43"/>
        <v>15.144367048000417</v>
      </c>
      <c r="BC33" s="32">
        <f t="shared" si="10"/>
        <v>7.3964821701886745</v>
      </c>
      <c r="BD33" s="32">
        <f t="shared" si="11"/>
        <v>37.31826932935823</v>
      </c>
      <c r="BE33" s="35">
        <f t="shared" si="44"/>
        <v>9.1921756250031557</v>
      </c>
      <c r="BF33" s="35">
        <f t="shared" si="12"/>
        <v>46.647836661697788</v>
      </c>
      <c r="BG33" s="32">
        <f t="shared" si="13"/>
        <v>9.496419511482916</v>
      </c>
      <c r="BH33" s="32">
        <f t="shared" si="45"/>
        <v>569.40813651547171</v>
      </c>
      <c r="BI33" s="36">
        <f t="shared" si="46"/>
        <v>34.500538741356955</v>
      </c>
      <c r="BJ33" s="65">
        <f t="shared" si="14"/>
        <v>2.9445512933022946</v>
      </c>
      <c r="BK33" s="72">
        <f t="shared" si="15"/>
        <v>3.4309290984991225</v>
      </c>
      <c r="BL33" s="65">
        <f t="shared" si="16"/>
        <v>3.6422990236166917</v>
      </c>
      <c r="BM33" s="65">
        <f t="shared" si="47"/>
        <v>1.2926150821680771</v>
      </c>
      <c r="BN33" s="65">
        <f t="shared" si="48"/>
        <v>33.961031763128389</v>
      </c>
      <c r="BO33" s="65">
        <f t="shared" si="49"/>
        <v>27.455186779448727</v>
      </c>
      <c r="BP33" s="63">
        <f t="shared" si="50"/>
        <v>1.2989772530213397</v>
      </c>
      <c r="BQ33" s="36">
        <f t="shared" si="17"/>
        <v>1.6143386501737125</v>
      </c>
      <c r="BR33" s="63">
        <f t="shared" si="58"/>
        <v>1.6677702516856963</v>
      </c>
      <c r="BS33" s="63">
        <f t="shared" si="51"/>
        <v>0.51148755565215154</v>
      </c>
      <c r="BT33" s="63">
        <f t="shared" si="52"/>
        <v>76.983642144160925</v>
      </c>
      <c r="BU33" s="63">
        <f t="shared" si="53"/>
        <v>59.960297228545208</v>
      </c>
      <c r="BV33" s="23">
        <f t="shared" si="54"/>
        <v>0.83249649140870319</v>
      </c>
      <c r="BW33" s="23">
        <f t="shared" si="18"/>
        <v>0.27551878633258869</v>
      </c>
      <c r="BX33" s="23">
        <f t="shared" si="55"/>
        <v>1.1080152777412919</v>
      </c>
      <c r="BY33" s="45">
        <f t="shared" si="19"/>
        <v>0.11251095492136362</v>
      </c>
      <c r="BZ33" s="23">
        <f t="shared" si="56"/>
        <v>1.2205262326626556</v>
      </c>
      <c r="CA33" s="23">
        <f t="shared" si="20"/>
        <v>0.39399745095409916</v>
      </c>
      <c r="CB33" s="23">
        <f t="shared" si="21"/>
        <v>1.6145236836167547</v>
      </c>
      <c r="CC33" s="56"/>
      <c r="CD33" s="76">
        <f t="shared" si="22"/>
        <v>0</v>
      </c>
      <c r="CE33" s="76">
        <f t="shared" si="23"/>
        <v>0</v>
      </c>
      <c r="CF33" s="76">
        <f t="shared" si="24"/>
        <v>0</v>
      </c>
      <c r="CG33" s="76">
        <f t="shared" si="25"/>
        <v>0</v>
      </c>
      <c r="CH33" s="1">
        <v>1.60121082186346</v>
      </c>
      <c r="CI33" s="73">
        <v>0.81129872569370232</v>
      </c>
      <c r="CJ33" s="73">
        <v>0.36634037128668573</v>
      </c>
      <c r="CK33" s="73">
        <f t="shared" si="57"/>
        <v>1.177639096980388</v>
      </c>
      <c r="CL33" s="73">
        <v>0.42357172488307199</v>
      </c>
    </row>
    <row r="34" spans="1:90" x14ac:dyDescent="0.25">
      <c r="A34">
        <v>1965</v>
      </c>
      <c r="B34" s="41">
        <v>1047993367.0229914</v>
      </c>
      <c r="C34" s="41">
        <v>1047993367.0229914</v>
      </c>
      <c r="D34" s="41">
        <f t="shared" si="26"/>
        <v>0</v>
      </c>
      <c r="E34" s="41">
        <v>525226871.17503786</v>
      </c>
      <c r="F34" s="41">
        <v>228777532.17216575</v>
      </c>
      <c r="I34" s="41">
        <f t="shared" si="27"/>
        <v>538048402.93804514</v>
      </c>
      <c r="J34" s="41">
        <f t="shared" si="28"/>
        <v>234362315.73216429</v>
      </c>
      <c r="M34" s="41">
        <f t="shared" si="29"/>
        <v>754004403.34720361</v>
      </c>
      <c r="N34" s="41">
        <f t="shared" si="0"/>
        <v>772410718.67020941</v>
      </c>
      <c r="O34" s="39">
        <v>269015596.65279639</v>
      </c>
      <c r="P34" s="39">
        <f t="shared" si="30"/>
        <v>275582648.35278201</v>
      </c>
      <c r="Q34" s="41">
        <f t="shared" si="31"/>
        <v>1023020000</v>
      </c>
      <c r="R34" s="41">
        <f t="shared" ref="R34:R65" si="59">B34-N34-P34</f>
        <v>0</v>
      </c>
      <c r="S34" s="41">
        <v>1047993367.0229914</v>
      </c>
      <c r="T34" s="2">
        <v>42661999999.999901</v>
      </c>
      <c r="U34" s="2">
        <v>82220401</v>
      </c>
      <c r="V34" s="1">
        <f t="shared" si="32"/>
        <v>518.87365521362392</v>
      </c>
      <c r="W34" s="23">
        <f t="shared" ref="W34:W65" si="60">100*B34/T34</f>
        <v>2.4565031339904224</v>
      </c>
      <c r="X34" s="24">
        <f t="shared" si="3"/>
        <v>1.2611888869205532</v>
      </c>
      <c r="Y34" s="24">
        <f t="shared" si="4"/>
        <v>0.54934676229938784</v>
      </c>
      <c r="Z34" s="24"/>
      <c r="AA34" s="24"/>
      <c r="AB34" s="23">
        <f t="shared" si="33"/>
        <v>1.8105356492199411</v>
      </c>
      <c r="AC34" s="23">
        <f t="shared" si="34"/>
        <v>0.64596748477048116</v>
      </c>
      <c r="AD34" s="23">
        <f t="shared" si="35"/>
        <v>2.4565031339904224</v>
      </c>
      <c r="AE34" s="23">
        <v>2.3979654024659003</v>
      </c>
      <c r="AF34" s="78">
        <f t="shared" si="36"/>
        <v>0</v>
      </c>
      <c r="AG34" s="14">
        <v>9923183</v>
      </c>
      <c r="AH34" s="16">
        <v>2154430</v>
      </c>
      <c r="AI34" s="16">
        <v>11568503</v>
      </c>
      <c r="AJ34" s="16">
        <f t="shared" si="37"/>
        <v>1645320</v>
      </c>
      <c r="AK34" s="16">
        <v>509110</v>
      </c>
      <c r="AL34" s="16">
        <f t="shared" si="38"/>
        <v>12077613</v>
      </c>
      <c r="AM34" s="17">
        <v>155781</v>
      </c>
      <c r="AN34" s="10">
        <v>8827050</v>
      </c>
      <c r="AO34" s="11">
        <v>1033272</v>
      </c>
      <c r="AP34" s="10">
        <v>9616151.1019341536</v>
      </c>
      <c r="AQ34" s="10">
        <f t="shared" si="39"/>
        <v>789101.10193415359</v>
      </c>
      <c r="AR34" s="10">
        <v>244170.89806584571</v>
      </c>
      <c r="AS34" s="10">
        <f t="shared" si="40"/>
        <v>10405252.203868307</v>
      </c>
      <c r="AT34" s="11">
        <f t="shared" si="5"/>
        <v>60489.915500776398</v>
      </c>
      <c r="AU34" s="59"/>
      <c r="AV34" s="7">
        <f t="shared" si="6"/>
        <v>10.449817968624739</v>
      </c>
      <c r="AW34" s="7">
        <f t="shared" si="7"/>
        <v>20.964947148112191</v>
      </c>
      <c r="AX34" s="33">
        <f t="shared" si="41"/>
        <v>11.714664965764337</v>
      </c>
      <c r="AY34" s="33">
        <f t="shared" si="8"/>
        <v>26.206183935140238</v>
      </c>
      <c r="AZ34" s="7">
        <f t="shared" si="9"/>
        <v>12.325528819615174</v>
      </c>
      <c r="BA34" s="7">
        <f t="shared" si="42"/>
        <v>340.93827636740264</v>
      </c>
      <c r="BB34" s="34">
        <f t="shared" si="43"/>
        <v>19.343155605650026</v>
      </c>
      <c r="BC34" s="32">
        <f t="shared" si="10"/>
        <v>11.747464443880066</v>
      </c>
      <c r="BD34" s="32">
        <f t="shared" si="11"/>
        <v>43.713089181074636</v>
      </c>
      <c r="BE34" s="35">
        <f t="shared" si="44"/>
        <v>14.093074803408763</v>
      </c>
      <c r="BF34" s="35">
        <f t="shared" si="12"/>
        <v>54.641361476343292</v>
      </c>
      <c r="BG34" s="32">
        <f t="shared" si="13"/>
        <v>14.306521762953217</v>
      </c>
      <c r="BH34" s="32">
        <f t="shared" si="45"/>
        <v>878.02578646532675</v>
      </c>
      <c r="BI34" s="36">
        <f t="shared" si="46"/>
        <v>40.331562968396142</v>
      </c>
      <c r="BJ34" s="65">
        <f>100*AV34/BA34</f>
        <v>3.0650175392345163</v>
      </c>
      <c r="BK34" s="72">
        <f t="shared" si="15"/>
        <v>3.4360075643546559</v>
      </c>
      <c r="BL34" s="65">
        <f t="shared" si="16"/>
        <v>3.6151789558333167</v>
      </c>
      <c r="BM34" s="65">
        <f t="shared" si="47"/>
        <v>1.2851413580737918</v>
      </c>
      <c r="BN34" s="65">
        <f t="shared" si="48"/>
        <v>32.626240704963422</v>
      </c>
      <c r="BO34" s="65">
        <f t="shared" si="49"/>
        <v>27.661147960225804</v>
      </c>
      <c r="BP34" s="63">
        <f t="shared" si="50"/>
        <v>1.3379407102804919</v>
      </c>
      <c r="BQ34" s="36">
        <f t="shared" si="17"/>
        <v>1.6050866638146621</v>
      </c>
      <c r="BR34" s="63">
        <f t="shared" si="58"/>
        <v>1.6293965374920321</v>
      </c>
      <c r="BS34" s="63">
        <f t="shared" si="51"/>
        <v>0.4882097238719133</v>
      </c>
      <c r="BT34" s="63">
        <f t="shared" si="52"/>
        <v>74.741727515739882</v>
      </c>
      <c r="BU34" s="63">
        <f t="shared" si="53"/>
        <v>61.372414694043755</v>
      </c>
      <c r="BV34" s="23">
        <f t="shared" si="54"/>
        <v>1.2611888869205532</v>
      </c>
      <c r="BW34" s="23">
        <f t="shared" si="18"/>
        <v>0.38707766435106655</v>
      </c>
      <c r="BX34" s="23">
        <f t="shared" si="55"/>
        <v>1.6482665512716197</v>
      </c>
      <c r="BY34" s="45">
        <f t="shared" si="19"/>
        <v>0.16226909794832123</v>
      </c>
      <c r="BZ34" s="23">
        <f t="shared" si="56"/>
        <v>1.8105356492199409</v>
      </c>
      <c r="CA34" s="23">
        <f t="shared" si="20"/>
        <v>0.64596748477048116</v>
      </c>
      <c r="CB34" s="23">
        <f t="shared" si="21"/>
        <v>2.456503133990422</v>
      </c>
      <c r="CC34" s="56"/>
      <c r="CD34" s="76">
        <f t="shared" si="22"/>
        <v>0</v>
      </c>
      <c r="CE34" s="76">
        <f t="shared" ref="CE34:CE65" si="61">BZ34-AB34</f>
        <v>0</v>
      </c>
      <c r="CF34" s="76">
        <f t="shared" ref="CF34:CF65" si="62">CA34-AC34</f>
        <v>0</v>
      </c>
      <c r="CG34" s="76">
        <f t="shared" si="25"/>
        <v>0</v>
      </c>
      <c r="CH34" s="1">
        <v>2.4355093525854499</v>
      </c>
      <c r="CI34" s="73">
        <v>1.2554279038284599</v>
      </c>
      <c r="CJ34" s="73">
        <v>0.54056694741695099</v>
      </c>
      <c r="CK34" s="73">
        <f t="shared" si="57"/>
        <v>1.7959948512454109</v>
      </c>
      <c r="CL34" s="73">
        <v>0.63951450134003995</v>
      </c>
    </row>
    <row r="35" spans="1:90" x14ac:dyDescent="0.25">
      <c r="A35">
        <v>1966</v>
      </c>
      <c r="B35" s="41">
        <v>1602760568.5270715</v>
      </c>
      <c r="C35" s="41">
        <v>1602760568.5270715</v>
      </c>
      <c r="D35" s="41">
        <f t="shared" si="26"/>
        <v>0</v>
      </c>
      <c r="E35" s="41">
        <v>597186614.64627182</v>
      </c>
      <c r="F35" s="41">
        <v>552870064.54504108</v>
      </c>
      <c r="I35" s="41">
        <f t="shared" si="27"/>
        <v>620813418.1500113</v>
      </c>
      <c r="J35" s="41">
        <f t="shared" si="28"/>
        <v>574743549.41181552</v>
      </c>
      <c r="M35" s="41">
        <f t="shared" si="29"/>
        <v>1150056679.1913128</v>
      </c>
      <c r="N35" s="41">
        <f t="shared" si="0"/>
        <v>1195556967.5618267</v>
      </c>
      <c r="O35" s="39">
        <v>391706320.80868697</v>
      </c>
      <c r="P35" s="39">
        <f t="shared" si="30"/>
        <v>407203600.96524477</v>
      </c>
      <c r="Q35" s="41">
        <f t="shared" si="31"/>
        <v>1541762999.9999998</v>
      </c>
      <c r="R35" s="41">
        <f t="shared" si="59"/>
        <v>0</v>
      </c>
      <c r="S35" s="41">
        <v>1602760568.5270715</v>
      </c>
      <c r="T35" s="2">
        <v>62788999999.999901</v>
      </c>
      <c r="U35" s="2">
        <v>84579664</v>
      </c>
      <c r="V35" s="1">
        <f t="shared" si="32"/>
        <v>742.36520967971569</v>
      </c>
      <c r="W35" s="23">
        <f t="shared" si="60"/>
        <v>2.5526136242448105</v>
      </c>
      <c r="X35" s="24">
        <f t="shared" si="3"/>
        <v>0.98872958344616457</v>
      </c>
      <c r="Y35" s="24">
        <f t="shared" si="4"/>
        <v>0.91535706797658256</v>
      </c>
      <c r="Z35" s="24"/>
      <c r="AA35" s="24"/>
      <c r="AB35" s="23">
        <f t="shared" si="33"/>
        <v>1.9040866514227472</v>
      </c>
      <c r="AC35" s="23">
        <f t="shared" si="34"/>
        <v>0.6485269728220634</v>
      </c>
      <c r="AD35" s="23">
        <f t="shared" si="35"/>
        <v>2.5526136242448105</v>
      </c>
      <c r="AE35" s="23">
        <v>2.4554667218780399</v>
      </c>
      <c r="AF35" s="78">
        <f t="shared" si="36"/>
        <v>0</v>
      </c>
      <c r="AG35" s="14">
        <v>10695391</v>
      </c>
      <c r="AH35" s="16">
        <v>2483212</v>
      </c>
      <c r="AI35" s="16">
        <v>12585190</v>
      </c>
      <c r="AJ35" s="16">
        <f t="shared" si="37"/>
        <v>1889799</v>
      </c>
      <c r="AK35" s="16">
        <v>593413</v>
      </c>
      <c r="AL35" s="16">
        <f t="shared" si="38"/>
        <v>13178603</v>
      </c>
      <c r="AM35" s="17">
        <v>180109</v>
      </c>
      <c r="AN35" s="10">
        <v>9561363</v>
      </c>
      <c r="AO35" s="11">
        <v>1259156</v>
      </c>
      <c r="AP35" s="10">
        <v>10527349</v>
      </c>
      <c r="AQ35" s="10">
        <f t="shared" si="39"/>
        <v>965986</v>
      </c>
      <c r="AR35" s="10">
        <v>293170</v>
      </c>
      <c r="AS35" s="10">
        <f t="shared" si="40"/>
        <v>11493335</v>
      </c>
      <c r="AT35" s="11">
        <f t="shared" si="5"/>
        <v>69936.501825828163</v>
      </c>
      <c r="AU35" s="59"/>
      <c r="AV35" s="7">
        <f t="shared" si="6"/>
        <v>7.818920874864375</v>
      </c>
      <c r="AW35" s="7">
        <f t="shared" si="7"/>
        <v>31.177601126881033</v>
      </c>
      <c r="AX35" s="33">
        <f t="shared" si="41"/>
        <v>10.958953892022191</v>
      </c>
      <c r="AY35" s="33">
        <f t="shared" si="8"/>
        <v>38.972001408601294</v>
      </c>
      <c r="AZ35" s="7">
        <f t="shared" si="9"/>
        <v>12.220339986280875</v>
      </c>
      <c r="BA35" s="7">
        <f t="shared" si="42"/>
        <v>304.54998615409141</v>
      </c>
      <c r="BB35" s="34">
        <f t="shared" si="43"/>
        <v>28.730092976873298</v>
      </c>
      <c r="BC35" s="32">
        <f t="shared" si="10"/>
        <v>8.7462860634761554</v>
      </c>
      <c r="BD35" s="32">
        <f t="shared" si="11"/>
        <v>61.486101205477723</v>
      </c>
      <c r="BE35" s="35">
        <f t="shared" si="44"/>
        <v>13.101163163901829</v>
      </c>
      <c r="BF35" s="35">
        <f t="shared" si="12"/>
        <v>76.857626506847154</v>
      </c>
      <c r="BG35" s="32">
        <f t="shared" si="13"/>
        <v>14.01220874569662</v>
      </c>
      <c r="BH35" s="32">
        <f t="shared" si="45"/>
        <v>784.31422825283289</v>
      </c>
      <c r="BI35" s="36">
        <f t="shared" si="46"/>
        <v>56.82095070370805</v>
      </c>
      <c r="BJ35" s="65">
        <f t="shared" si="14"/>
        <v>2.5673686522212744</v>
      </c>
      <c r="BK35" s="72">
        <f t="shared" si="15"/>
        <v>3.5984089280100484</v>
      </c>
      <c r="BL35" s="65">
        <f t="shared" si="16"/>
        <v>4.0125892437564641</v>
      </c>
      <c r="BM35" s="65">
        <f t="shared" si="47"/>
        <v>1.38943672964343</v>
      </c>
      <c r="BN35" s="65">
        <f t="shared" si="48"/>
        <v>38.950385996759955</v>
      </c>
      <c r="BO35" s="65">
        <f t="shared" si="49"/>
        <v>24.921564088723677</v>
      </c>
      <c r="BP35" s="63">
        <f t="shared" si="50"/>
        <v>1.1151507582566369</v>
      </c>
      <c r="BQ35" s="36">
        <f t="shared" si="17"/>
        <v>1.6703972326355037</v>
      </c>
      <c r="BR35" s="63">
        <f t="shared" si="58"/>
        <v>1.7865554698543122</v>
      </c>
      <c r="BS35" s="63">
        <f t="shared" si="51"/>
        <v>0.58028944745595701</v>
      </c>
      <c r="BT35" s="63">
        <f t="shared" si="52"/>
        <v>89.67397390854515</v>
      </c>
      <c r="BU35" s="63">
        <f t="shared" si="53"/>
        <v>55.973632885943736</v>
      </c>
      <c r="BV35" s="23">
        <f t="shared" si="54"/>
        <v>0.98872958344616457</v>
      </c>
      <c r="BW35" s="23">
        <f t="shared" si="18"/>
        <v>0.64192854889565631</v>
      </c>
      <c r="BX35" s="23">
        <f t="shared" si="55"/>
        <v>1.630658132341821</v>
      </c>
      <c r="BY35" s="45">
        <f t="shared" si="19"/>
        <v>0.27342851908092608</v>
      </c>
      <c r="BZ35" s="23">
        <f t="shared" si="56"/>
        <v>1.904086651422747</v>
      </c>
      <c r="CA35" s="23">
        <f t="shared" si="20"/>
        <v>0.6485269728220634</v>
      </c>
      <c r="CB35" s="23">
        <f t="shared" si="21"/>
        <v>2.5526136242448105</v>
      </c>
      <c r="CC35" s="56"/>
      <c r="CD35" s="76">
        <f t="shared" si="22"/>
        <v>0</v>
      </c>
      <c r="CE35" s="76">
        <f t="shared" si="61"/>
        <v>0</v>
      </c>
      <c r="CF35" s="76">
        <f t="shared" si="62"/>
        <v>0</v>
      </c>
      <c r="CG35" s="76">
        <f t="shared" si="25"/>
        <v>0</v>
      </c>
      <c r="CH35" s="1">
        <v>2.5230932169647602</v>
      </c>
      <c r="CI35" s="73">
        <v>1.0426386420249101</v>
      </c>
      <c r="CJ35" s="73">
        <v>0.91407377064086903</v>
      </c>
      <c r="CK35" s="73">
        <f t="shared" si="57"/>
        <v>1.9567124126657791</v>
      </c>
      <c r="CL35" s="73">
        <v>0.56638080429898396</v>
      </c>
    </row>
    <row r="36" spans="1:90" x14ac:dyDescent="0.25">
      <c r="A36">
        <v>1967</v>
      </c>
      <c r="B36" s="41">
        <v>2178415596.7809258</v>
      </c>
      <c r="C36" s="41">
        <v>2178415596.7809258</v>
      </c>
      <c r="D36" s="41">
        <f t="shared" si="26"/>
        <v>0</v>
      </c>
      <c r="E36" s="41">
        <v>1071916474.6356673</v>
      </c>
      <c r="F36" s="41">
        <v>492756280.53179634</v>
      </c>
      <c r="I36" s="41">
        <f t="shared" si="27"/>
        <v>1133357164.6324837</v>
      </c>
      <c r="J36" s="41">
        <f t="shared" si="28"/>
        <v>521000352.3345257</v>
      </c>
      <c r="M36" s="41">
        <f t="shared" si="29"/>
        <v>1564672755.1674638</v>
      </c>
      <c r="N36" s="41">
        <f t="shared" si="0"/>
        <v>1654357516.9670095</v>
      </c>
      <c r="O36" s="39">
        <v>495648244.83253622</v>
      </c>
      <c r="P36" s="39">
        <f t="shared" si="30"/>
        <v>524058079.81391627</v>
      </c>
      <c r="Q36" s="41">
        <f t="shared" si="31"/>
        <v>2060321000</v>
      </c>
      <c r="R36" s="41">
        <f t="shared" si="59"/>
        <v>0</v>
      </c>
      <c r="S36" s="41">
        <v>2178415596.7809258</v>
      </c>
      <c r="T36" s="2">
        <v>82783000000</v>
      </c>
      <c r="U36" s="2">
        <v>86984723</v>
      </c>
      <c r="V36" s="1">
        <f t="shared" si="32"/>
        <v>951.69585123585432</v>
      </c>
      <c r="W36" s="23">
        <f t="shared" si="60"/>
        <v>2.6314769901802615</v>
      </c>
      <c r="X36" s="24">
        <f t="shared" si="3"/>
        <v>1.3690699354124443</v>
      </c>
      <c r="Y36" s="24">
        <f t="shared" si="4"/>
        <v>0.62935669441132325</v>
      </c>
      <c r="Z36" s="24"/>
      <c r="AA36" s="24"/>
      <c r="AB36" s="23">
        <f t="shared" si="33"/>
        <v>1.9984266298237676</v>
      </c>
      <c r="AC36" s="23">
        <f t="shared" si="34"/>
        <v>0.63305036035649376</v>
      </c>
      <c r="AD36" s="23">
        <f t="shared" si="35"/>
        <v>2.6314769901802615</v>
      </c>
      <c r="AE36" s="23">
        <v>2.4888213763695441</v>
      </c>
      <c r="AF36" s="78">
        <f t="shared" si="36"/>
        <v>0</v>
      </c>
      <c r="AG36" s="14">
        <v>11263527</v>
      </c>
      <c r="AH36" s="16">
        <v>2808968</v>
      </c>
      <c r="AI36" s="16">
        <v>13384193</v>
      </c>
      <c r="AJ36" s="16">
        <f t="shared" si="37"/>
        <v>2120666</v>
      </c>
      <c r="AK36" s="16">
        <v>688302</v>
      </c>
      <c r="AL36" s="16">
        <f t="shared" si="38"/>
        <v>14072495</v>
      </c>
      <c r="AM36" s="17">
        <v>212882</v>
      </c>
      <c r="AN36" s="10">
        <v>10123025</v>
      </c>
      <c r="AO36" s="11">
        <v>1465567</v>
      </c>
      <c r="AP36" s="10">
        <v>11236531</v>
      </c>
      <c r="AQ36" s="10">
        <f t="shared" si="39"/>
        <v>1113506</v>
      </c>
      <c r="AR36" s="10">
        <v>352061</v>
      </c>
      <c r="AS36" s="10">
        <f t="shared" si="40"/>
        <v>12350037</v>
      </c>
      <c r="AT36" s="11">
        <f t="shared" si="5"/>
        <v>82662.289956004141</v>
      </c>
      <c r="AU36" s="59"/>
      <c r="AV36" s="7">
        <f t="shared" si="6"/>
        <v>10.572902173491427</v>
      </c>
      <c r="AW36" s="7">
        <f t="shared" si="7"/>
        <v>19.489156776283888</v>
      </c>
      <c r="AX36" s="33">
        <f t="shared" si="41"/>
        <v>11.735078450135676</v>
      </c>
      <c r="AY36" s="33">
        <f t="shared" si="8"/>
        <v>24.361445970354861</v>
      </c>
      <c r="AZ36" s="7">
        <f t="shared" si="9"/>
        <v>12.352648683196831</v>
      </c>
      <c r="BA36" s="7">
        <f t="shared" si="42"/>
        <v>258.6677607343965</v>
      </c>
      <c r="BB36" s="34">
        <f t="shared" si="43"/>
        <v>17.907763762552619</v>
      </c>
      <c r="BC36" s="32">
        <f t="shared" si="10"/>
        <v>11.764089202533762</v>
      </c>
      <c r="BD36" s="32">
        <f t="shared" si="11"/>
        <v>37.35374618257957</v>
      </c>
      <c r="BE36" s="35">
        <f t="shared" si="44"/>
        <v>13.978028881578911</v>
      </c>
      <c r="BF36" s="35">
        <f t="shared" si="12"/>
        <v>46.692182728224466</v>
      </c>
      <c r="BG36" s="32">
        <f t="shared" si="13"/>
        <v>14.075470934301167</v>
      </c>
      <c r="BH36" s="32">
        <f t="shared" si="45"/>
        <v>666.15273143252807</v>
      </c>
      <c r="BI36" s="36">
        <f t="shared" si="46"/>
        <v>34.401180764255571</v>
      </c>
      <c r="BJ36" s="65">
        <f t="shared" si="14"/>
        <v>4.087444892039648</v>
      </c>
      <c r="BK36" s="72">
        <f t="shared" si="15"/>
        <v>4.5367379440012288</v>
      </c>
      <c r="BL36" s="65">
        <f t="shared" si="16"/>
        <v>4.7754883129330894</v>
      </c>
      <c r="BM36" s="65">
        <f t="shared" si="47"/>
        <v>1.5634962331926423</v>
      </c>
      <c r="BN36" s="65">
        <f t="shared" si="48"/>
        <v>24.465161645298583</v>
      </c>
      <c r="BO36" s="65">
        <f t="shared" si="49"/>
        <v>20.940266931274369</v>
      </c>
      <c r="BP36" s="63">
        <f t="shared" si="50"/>
        <v>1.7659747753695578</v>
      </c>
      <c r="BQ36" s="36">
        <f t="shared" si="17"/>
        <v>2.098321934598971</v>
      </c>
      <c r="BR36" s="63">
        <f t="shared" si="58"/>
        <v>2.112949518953795</v>
      </c>
      <c r="BS36" s="63">
        <f t="shared" si="51"/>
        <v>0.74808484764990246</v>
      </c>
      <c r="BT36" s="63">
        <f t="shared" si="52"/>
        <v>56.625950378636318</v>
      </c>
      <c r="BU36" s="63">
        <f t="shared" si="53"/>
        <v>47.327207348291957</v>
      </c>
      <c r="BV36" s="23">
        <f t="shared" si="54"/>
        <v>1.3690699354124443</v>
      </c>
      <c r="BW36" s="23">
        <f t="shared" si="18"/>
        <v>0.43658684464946124</v>
      </c>
      <c r="BX36" s="23">
        <f t="shared" si="55"/>
        <v>1.8056567800619054</v>
      </c>
      <c r="BY36" s="45">
        <f t="shared" si="19"/>
        <v>0.19276984976186209</v>
      </c>
      <c r="BZ36" s="23">
        <f t="shared" si="56"/>
        <v>1.9984266298237676</v>
      </c>
      <c r="CA36" s="23">
        <f t="shared" si="20"/>
        <v>0.63305036035649376</v>
      </c>
      <c r="CB36" s="23">
        <f t="shared" si="21"/>
        <v>2.6314769901802615</v>
      </c>
      <c r="CC36" s="56"/>
      <c r="CD36" s="76">
        <f t="shared" si="22"/>
        <v>0</v>
      </c>
      <c r="CE36" s="76">
        <f t="shared" si="61"/>
        <v>0</v>
      </c>
      <c r="CF36" s="76">
        <f t="shared" si="62"/>
        <v>0</v>
      </c>
      <c r="CG36" s="76">
        <f t="shared" si="25"/>
        <v>0</v>
      </c>
      <c r="CH36" s="1">
        <v>2.58760615102134</v>
      </c>
      <c r="CI36" s="73">
        <v>1.3670696000320699</v>
      </c>
      <c r="CJ36" s="73">
        <v>0.61187660253037102</v>
      </c>
      <c r="CK36" s="73">
        <f t="shared" si="57"/>
        <v>1.9789462025624409</v>
      </c>
      <c r="CL36" s="73">
        <v>0.60865994845890603</v>
      </c>
    </row>
    <row r="37" spans="1:90" x14ac:dyDescent="0.25">
      <c r="A37">
        <v>1968</v>
      </c>
      <c r="B37" s="41">
        <v>3155448775.5914087</v>
      </c>
      <c r="C37" s="41">
        <v>3155448775.5914087</v>
      </c>
      <c r="D37" s="41">
        <f t="shared" si="26"/>
        <v>0</v>
      </c>
      <c r="E37" s="41">
        <v>1321935050.8521628</v>
      </c>
      <c r="F37" s="41">
        <v>905993014.80533803</v>
      </c>
      <c r="I37" s="41">
        <f t="shared" si="27"/>
        <v>1391840393.7925301</v>
      </c>
      <c r="J37" s="41">
        <f t="shared" si="28"/>
        <v>953902896.88367271</v>
      </c>
      <c r="M37" s="41">
        <f t="shared" si="29"/>
        <v>2227928065.6575007</v>
      </c>
      <c r="N37" s="41">
        <f t="shared" si="0"/>
        <v>2345743290.6762028</v>
      </c>
      <c r="O37" s="39">
        <v>769037934.34249902</v>
      </c>
      <c r="P37" s="39">
        <f t="shared" si="30"/>
        <v>809705484.91520572</v>
      </c>
      <c r="Q37" s="41">
        <f t="shared" si="31"/>
        <v>2996966000</v>
      </c>
      <c r="R37" s="41">
        <f t="shared" si="59"/>
        <v>0</v>
      </c>
      <c r="S37" s="41">
        <v>3155448775.5914087</v>
      </c>
      <c r="T37" s="2">
        <v>115171000000</v>
      </c>
      <c r="U37" s="2">
        <v>89438968</v>
      </c>
      <c r="V37" s="1">
        <f t="shared" si="32"/>
        <v>1287.7049296901548</v>
      </c>
      <c r="W37" s="23">
        <f t="shared" si="60"/>
        <v>2.7397945451471366</v>
      </c>
      <c r="X37" s="24">
        <f t="shared" si="3"/>
        <v>1.208499009119075</v>
      </c>
      <c r="Y37" s="24">
        <f t="shared" si="4"/>
        <v>0.82824920933539936</v>
      </c>
      <c r="Z37" s="24"/>
      <c r="AA37" s="24"/>
      <c r="AB37" s="23">
        <f t="shared" si="33"/>
        <v>2.0367482184544743</v>
      </c>
      <c r="AC37" s="23">
        <f t="shared" si="34"/>
        <v>0.70304632669266198</v>
      </c>
      <c r="AD37" s="23">
        <f t="shared" si="35"/>
        <v>2.7397945451471362</v>
      </c>
      <c r="AE37" s="23">
        <v>2.6021880508114021</v>
      </c>
      <c r="AF37" s="78">
        <f t="shared" si="36"/>
        <v>0</v>
      </c>
      <c r="AG37" s="14">
        <v>11943506</v>
      </c>
      <c r="AH37" s="16">
        <v>3205689</v>
      </c>
      <c r="AI37" s="16">
        <v>14348120</v>
      </c>
      <c r="AJ37" s="16">
        <f t="shared" si="37"/>
        <v>2404614</v>
      </c>
      <c r="AK37" s="16">
        <v>801075</v>
      </c>
      <c r="AL37" s="16">
        <f t="shared" si="38"/>
        <v>15149195</v>
      </c>
      <c r="AM37" s="17">
        <v>278295</v>
      </c>
      <c r="AN37" s="10">
        <v>10778562</v>
      </c>
      <c r="AO37" s="11">
        <v>1744513</v>
      </c>
      <c r="AP37" s="10">
        <v>12105428</v>
      </c>
      <c r="AQ37" s="10">
        <f t="shared" si="39"/>
        <v>1326866</v>
      </c>
      <c r="AR37" s="10">
        <v>417647</v>
      </c>
      <c r="AS37" s="10">
        <f t="shared" si="40"/>
        <v>13432294</v>
      </c>
      <c r="AT37" s="11">
        <f t="shared" si="5"/>
        <v>108062.222185559</v>
      </c>
      <c r="AU37" s="59"/>
      <c r="AV37" s="7">
        <f t="shared" si="6"/>
        <v>9.0498471893121373</v>
      </c>
      <c r="AW37" s="7">
        <f t="shared" si="7"/>
        <v>23.108216214914822</v>
      </c>
      <c r="AX37" s="33">
        <f t="shared" si="41"/>
        <v>11.08336080642991</v>
      </c>
      <c r="AY37" s="33">
        <f t="shared" si="8"/>
        <v>28.885270268643527</v>
      </c>
      <c r="AZ37" s="7">
        <f t="shared" si="9"/>
        <v>12.024708820132471</v>
      </c>
      <c r="BA37" s="7">
        <f t="shared" si="42"/>
        <v>225.94634440281908</v>
      </c>
      <c r="BB37" s="34">
        <f t="shared" si="43"/>
        <v>21.183643881853996</v>
      </c>
      <c r="BC37" s="32">
        <f t="shared" si="10"/>
        <v>10.02795217067292</v>
      </c>
      <c r="BD37" s="32">
        <f t="shared" si="11"/>
        <v>42.463286045890214</v>
      </c>
      <c r="BE37" s="35">
        <f t="shared" si="44"/>
        <v>13.136701226421167</v>
      </c>
      <c r="BF37" s="35">
        <f t="shared" si="12"/>
        <v>53.079107557362768</v>
      </c>
      <c r="BG37" s="32">
        <f t="shared" si="13"/>
        <v>13.561693835349846</v>
      </c>
      <c r="BH37" s="32">
        <f t="shared" si="45"/>
        <v>581.8845535825518</v>
      </c>
      <c r="BI37" s="36">
        <f t="shared" si="46"/>
        <v>39.12182880242932</v>
      </c>
      <c r="BJ37" s="65">
        <f t="shared" si="14"/>
        <v>4.0053080802130578</v>
      </c>
      <c r="BK37" s="72">
        <f t="shared" si="15"/>
        <v>4.9053065389145658</v>
      </c>
      <c r="BL37" s="65">
        <f t="shared" si="16"/>
        <v>5.321931121264222</v>
      </c>
      <c r="BM37" s="65">
        <f t="shared" si="47"/>
        <v>1.6718362302064735</v>
      </c>
      <c r="BN37" s="65">
        <f t="shared" si="48"/>
        <v>24.966868464879887</v>
      </c>
      <c r="BO37" s="65">
        <f t="shared" si="49"/>
        <v>18.790171785659084</v>
      </c>
      <c r="BP37" s="63">
        <f t="shared" si="50"/>
        <v>1.7233576847731631</v>
      </c>
      <c r="BQ37" s="36">
        <f t="shared" si="17"/>
        <v>2.2576129827714126</v>
      </c>
      <c r="BR37" s="63">
        <f t="shared" si="58"/>
        <v>2.3306502555967663</v>
      </c>
      <c r="BS37" s="63">
        <f t="shared" si="51"/>
        <v>0.8461473082973906</v>
      </c>
      <c r="BT37" s="63">
        <f t="shared" si="52"/>
        <v>58.026259367719419</v>
      </c>
      <c r="BU37" s="63">
        <f t="shared" si="53"/>
        <v>42.906480609805122</v>
      </c>
      <c r="BV37" s="23">
        <f t="shared" si="54"/>
        <v>1.208499009119075</v>
      </c>
      <c r="BW37" s="23">
        <f t="shared" si="18"/>
        <v>0.569533479515556</v>
      </c>
      <c r="BX37" s="23">
        <f t="shared" si="55"/>
        <v>1.778032488634631</v>
      </c>
      <c r="BY37" s="45">
        <f t="shared" si="19"/>
        <v>0.25871572981984331</v>
      </c>
      <c r="BZ37" s="23">
        <f t="shared" si="56"/>
        <v>2.0367482184544743</v>
      </c>
      <c r="CA37" s="23">
        <f t="shared" si="20"/>
        <v>0.70304632669266198</v>
      </c>
      <c r="CB37" s="23">
        <f t="shared" si="21"/>
        <v>2.7397945451471362</v>
      </c>
      <c r="CC37" s="56"/>
      <c r="CD37" s="76">
        <f t="shared" si="22"/>
        <v>0</v>
      </c>
      <c r="CE37" s="76">
        <f t="shared" si="61"/>
        <v>0</v>
      </c>
      <c r="CF37" s="76">
        <f t="shared" si="62"/>
        <v>0</v>
      </c>
      <c r="CG37" s="76">
        <f t="shared" si="25"/>
        <v>0</v>
      </c>
      <c r="CH37" s="1">
        <v>2.67387015828638</v>
      </c>
      <c r="CI37" s="73">
        <v>1.2161961325216699</v>
      </c>
      <c r="CJ37" s="73">
        <v>0.76800477339016504</v>
      </c>
      <c r="CK37" s="73">
        <f t="shared" si="57"/>
        <v>1.9842009059118348</v>
      </c>
      <c r="CL37" s="73">
        <v>0.68966925237454602</v>
      </c>
    </row>
    <row r="38" spans="1:90" x14ac:dyDescent="0.25">
      <c r="A38">
        <v>1969</v>
      </c>
      <c r="B38" s="41">
        <v>4482514.1316411719</v>
      </c>
      <c r="C38" s="41">
        <v>4482514.1316411719</v>
      </c>
      <c r="D38" s="41">
        <f t="shared" si="26"/>
        <v>0</v>
      </c>
      <c r="E38" s="41">
        <v>1623963.4897219364</v>
      </c>
      <c r="F38" s="41">
        <v>1622103.3758037388</v>
      </c>
      <c r="I38" s="41">
        <f t="shared" si="27"/>
        <v>1698035.1408259838</v>
      </c>
      <c r="J38" s="41">
        <f t="shared" si="28"/>
        <v>1696090.1840464568</v>
      </c>
      <c r="M38" s="41">
        <f t="shared" si="29"/>
        <v>3246066.865525675</v>
      </c>
      <c r="N38" s="41">
        <f t="shared" si="0"/>
        <v>3394125.3248724407</v>
      </c>
      <c r="O38" s="39">
        <v>1040911.1344743244</v>
      </c>
      <c r="P38" s="39">
        <f t="shared" si="30"/>
        <v>1088388.8067687319</v>
      </c>
      <c r="Q38" s="41">
        <f t="shared" si="31"/>
        <v>4286977.9999999991</v>
      </c>
      <c r="R38" s="41">
        <f t="shared" si="59"/>
        <v>0</v>
      </c>
      <c r="S38" s="41">
        <v>4482514.1316411719</v>
      </c>
      <c r="T38" s="2">
        <v>151400000</v>
      </c>
      <c r="U38" s="2">
        <v>91945791</v>
      </c>
      <c r="V38" s="1">
        <f t="shared" si="32"/>
        <v>1.646622410372216</v>
      </c>
      <c r="W38" s="23">
        <f t="shared" si="60"/>
        <v>2.9607094660773923</v>
      </c>
      <c r="X38" s="24">
        <f t="shared" si="3"/>
        <v>1.1215555751822879</v>
      </c>
      <c r="Y38" s="24">
        <f t="shared" si="4"/>
        <v>1.120270927375467</v>
      </c>
      <c r="Z38" s="24"/>
      <c r="AA38" s="24"/>
      <c r="AB38" s="23">
        <f t="shared" si="33"/>
        <v>2.2418265025577551</v>
      </c>
      <c r="AC38" s="23">
        <f t="shared" si="34"/>
        <v>0.71888296351963799</v>
      </c>
      <c r="AD38" s="23">
        <f t="shared" si="35"/>
        <v>2.9607094660773932</v>
      </c>
      <c r="AE38" s="23">
        <v>2.8315574636723908</v>
      </c>
      <c r="AF38" s="78">
        <f t="shared" si="36"/>
        <v>0</v>
      </c>
      <c r="AG38" s="14">
        <v>12293833</v>
      </c>
      <c r="AH38" s="16">
        <v>3629375</v>
      </c>
      <c r="AI38" s="16">
        <v>15012998</v>
      </c>
      <c r="AJ38" s="16">
        <f t="shared" si="37"/>
        <v>2719165</v>
      </c>
      <c r="AK38" s="16">
        <v>910210</v>
      </c>
      <c r="AL38" s="16">
        <f t="shared" si="38"/>
        <v>15923208</v>
      </c>
      <c r="AM38" s="17">
        <v>342886</v>
      </c>
      <c r="AN38" s="10">
        <v>11110600</v>
      </c>
      <c r="AO38" s="11">
        <v>2056992</v>
      </c>
      <c r="AP38" s="10">
        <v>12680597</v>
      </c>
      <c r="AQ38" s="10">
        <f t="shared" si="39"/>
        <v>1569997</v>
      </c>
      <c r="AR38" s="10">
        <v>486995</v>
      </c>
      <c r="AS38" s="10">
        <f t="shared" si="40"/>
        <v>14250594</v>
      </c>
      <c r="AT38" s="11">
        <f t="shared" si="5"/>
        <v>133142.97100672877</v>
      </c>
      <c r="AU38" s="59"/>
      <c r="AV38" s="7">
        <f t="shared" si="6"/>
        <v>8.3881336691815669</v>
      </c>
      <c r="AW38" s="7">
        <f t="shared" si="7"/>
        <v>28.380698206121121</v>
      </c>
      <c r="AX38" s="33">
        <f t="shared" si="41"/>
        <v>11.57903417556536</v>
      </c>
      <c r="AY38" s="33">
        <f t="shared" si="8"/>
        <v>35.475872757651402</v>
      </c>
      <c r="AZ38" s="7">
        <f t="shared" si="9"/>
        <v>12.945036644778883</v>
      </c>
      <c r="BA38" s="7">
        <f t="shared" si="42"/>
        <v>192.77037475206703</v>
      </c>
      <c r="BB38" s="34">
        <f t="shared" si="43"/>
        <v>26.0056680668878</v>
      </c>
      <c r="BC38" s="32">
        <f t="shared" si="10"/>
        <v>9.2814352519751786</v>
      </c>
      <c r="BD38" s="32">
        <f t="shared" si="11"/>
        <v>50.075156613074263</v>
      </c>
      <c r="BE38" s="35">
        <f t="shared" si="44"/>
        <v>13.708819617853512</v>
      </c>
      <c r="BF38" s="35">
        <f t="shared" si="12"/>
        <v>62.593945766342827</v>
      </c>
      <c r="BG38" s="32">
        <f t="shared" si="13"/>
        <v>14.464415382435025</v>
      </c>
      <c r="BH38" s="32">
        <f t="shared" si="45"/>
        <v>496.44575464593464</v>
      </c>
      <c r="BI38" s="36">
        <f t="shared" si="46"/>
        <v>46.191972298902947</v>
      </c>
      <c r="BJ38" s="65">
        <f t="shared" si="14"/>
        <v>4.3513603581307674</v>
      </c>
      <c r="BK38" s="72">
        <f t="shared" si="15"/>
        <v>6.0066460888805224</v>
      </c>
      <c r="BL38" s="65">
        <f t="shared" si="16"/>
        <v>6.7152624781832966</v>
      </c>
      <c r="BM38" s="65">
        <f t="shared" si="47"/>
        <v>1.9043829175483227</v>
      </c>
      <c r="BN38" s="65">
        <f t="shared" si="48"/>
        <v>22.981318891032373</v>
      </c>
      <c r="BO38" s="65">
        <f t="shared" si="49"/>
        <v>14.891450680428704</v>
      </c>
      <c r="BP38" s="63">
        <f t="shared" si="50"/>
        <v>1.8695769205629935</v>
      </c>
      <c r="BQ38" s="36">
        <f t="shared" si="17"/>
        <v>2.7613932619145167</v>
      </c>
      <c r="BR38" s="63">
        <f t="shared" si="58"/>
        <v>2.9135943347427862</v>
      </c>
      <c r="BS38" s="63">
        <f t="shared" si="51"/>
        <v>1.0693874855709973</v>
      </c>
      <c r="BT38" s="63">
        <f t="shared" si="52"/>
        <v>53.488037266680948</v>
      </c>
      <c r="BU38" s="63">
        <f t="shared" si="53"/>
        <v>34.321867944196171</v>
      </c>
      <c r="BV38" s="23">
        <f t="shared" si="54"/>
        <v>1.1215555751822879</v>
      </c>
      <c r="BW38" s="23">
        <f t="shared" si="18"/>
        <v>0.76908036398424118</v>
      </c>
      <c r="BX38" s="23">
        <f t="shared" si="55"/>
        <v>1.8906359391665291</v>
      </c>
      <c r="BY38" s="45">
        <f t="shared" si="19"/>
        <v>0.35119056339122562</v>
      </c>
      <c r="BZ38" s="23">
        <f t="shared" si="56"/>
        <v>2.2418265025577546</v>
      </c>
      <c r="CA38" s="23">
        <f t="shared" si="20"/>
        <v>0.71888296351963799</v>
      </c>
      <c r="CB38" s="23">
        <f t="shared" si="21"/>
        <v>2.9607094660773927</v>
      </c>
      <c r="CC38" s="56"/>
      <c r="CD38" s="76">
        <f t="shared" si="22"/>
        <v>0</v>
      </c>
      <c r="CE38" s="76">
        <f t="shared" si="61"/>
        <v>0</v>
      </c>
      <c r="CF38" s="76">
        <f t="shared" si="62"/>
        <v>0</v>
      </c>
      <c r="CG38" s="76">
        <f t="shared" si="25"/>
        <v>0</v>
      </c>
      <c r="CH38" s="1">
        <v>2.8880231175693498</v>
      </c>
      <c r="CI38" s="73">
        <v>1.1298082677361201</v>
      </c>
      <c r="CJ38" s="73">
        <v>1.0666773770137701</v>
      </c>
      <c r="CK38" s="73">
        <f t="shared" si="57"/>
        <v>2.1964856447498899</v>
      </c>
      <c r="CL38" s="73">
        <v>0.69153747281945899</v>
      </c>
    </row>
    <row r="39" spans="1:90" x14ac:dyDescent="0.25">
      <c r="A39">
        <v>1970</v>
      </c>
      <c r="B39" s="41">
        <v>5749627.672010554</v>
      </c>
      <c r="C39" s="41">
        <v>5749627.672010554</v>
      </c>
      <c r="D39" s="41">
        <f t="shared" si="26"/>
        <v>0</v>
      </c>
      <c r="E39" s="41">
        <v>2485126.7171124006</v>
      </c>
      <c r="F39" s="41">
        <v>1534271.7492646778</v>
      </c>
      <c r="I39" s="41">
        <f t="shared" si="27"/>
        <v>2697570.9852364687</v>
      </c>
      <c r="J39" s="41">
        <f t="shared" si="28"/>
        <v>1665430.9519852151</v>
      </c>
      <c r="M39" s="41">
        <f t="shared" si="29"/>
        <v>4019398.4663770786</v>
      </c>
      <c r="N39" s="41">
        <f t="shared" si="0"/>
        <v>4363001.9372216836</v>
      </c>
      <c r="O39" s="39">
        <v>1277423.5336229219</v>
      </c>
      <c r="P39" s="39">
        <f t="shared" si="30"/>
        <v>1386625.7347888709</v>
      </c>
      <c r="Q39" s="41">
        <f t="shared" si="31"/>
        <v>5296822</v>
      </c>
      <c r="R39" s="41">
        <f t="shared" si="59"/>
        <v>0</v>
      </c>
      <c r="S39" s="41">
        <v>5749627.672010554</v>
      </c>
      <c r="T39" s="2">
        <v>194315303.82406199</v>
      </c>
      <c r="U39" s="2">
        <v>94508583</v>
      </c>
      <c r="V39" s="1">
        <f t="shared" si="32"/>
        <v>2.0560598588602477</v>
      </c>
      <c r="W39" s="23">
        <f t="shared" si="60"/>
        <v>2.958916543812943</v>
      </c>
      <c r="X39" s="24">
        <f t="shared" si="3"/>
        <v>1.3882442258273791</v>
      </c>
      <c r="Y39" s="24">
        <f t="shared" si="4"/>
        <v>0.85707657565311401</v>
      </c>
      <c r="Z39" s="24"/>
      <c r="AA39" s="24"/>
      <c r="AB39" s="23">
        <f t="shared" si="33"/>
        <v>2.2453208014804931</v>
      </c>
      <c r="AC39" s="23">
        <f t="shared" si="34"/>
        <v>0.71359574233245004</v>
      </c>
      <c r="AD39" s="23">
        <f t="shared" si="35"/>
        <v>2.958916543812943</v>
      </c>
      <c r="AE39" s="23">
        <v>2.7258902905536857</v>
      </c>
      <c r="AF39" s="78">
        <f t="shared" si="36"/>
        <v>0</v>
      </c>
      <c r="AG39" s="14">
        <v>12812029</v>
      </c>
      <c r="AH39" s="15">
        <v>4086073</v>
      </c>
      <c r="AI39" s="16">
        <v>15894627</v>
      </c>
      <c r="AJ39" s="16">
        <f t="shared" si="37"/>
        <v>3082598</v>
      </c>
      <c r="AK39" s="16">
        <v>1003475</v>
      </c>
      <c r="AL39" s="16">
        <f t="shared" si="38"/>
        <v>16898102</v>
      </c>
      <c r="AM39" s="17">
        <v>425478</v>
      </c>
      <c r="AN39" s="10">
        <v>11658052</v>
      </c>
      <c r="AO39" s="11">
        <v>2448512</v>
      </c>
      <c r="AP39" s="10">
        <v>13555945</v>
      </c>
      <c r="AQ39" s="10">
        <f t="shared" si="39"/>
        <v>1897893</v>
      </c>
      <c r="AR39" s="10">
        <v>550619</v>
      </c>
      <c r="AS39" s="10">
        <f t="shared" si="40"/>
        <v>15453838</v>
      </c>
      <c r="AT39" s="11">
        <f t="shared" si="5"/>
        <v>165213.52583074535</v>
      </c>
      <c r="AU39" s="59"/>
      <c r="AV39" s="7">
        <f t="shared" si="6"/>
        <v>10.240454079590171</v>
      </c>
      <c r="AW39" s="7">
        <f t="shared" si="7"/>
        <v>19.823701800596343</v>
      </c>
      <c r="AX39" s="33">
        <f t="shared" si="41"/>
        <v>11.786143259159457</v>
      </c>
      <c r="AY39" s="33">
        <f t="shared" si="8"/>
        <v>24.779627250745428</v>
      </c>
      <c r="AZ39" s="7">
        <f t="shared" si="9"/>
        <v>12.557746859874895</v>
      </c>
      <c r="BA39" s="7">
        <f t="shared" si="42"/>
        <v>158.50625048221755</v>
      </c>
      <c r="BB39" s="34">
        <f t="shared" si="43"/>
        <v>18.210404416023863</v>
      </c>
      <c r="BC39" s="32">
        <f t="shared" si="10"/>
        <v>11.254109575156948</v>
      </c>
      <c r="BD39" s="32">
        <f t="shared" si="11"/>
        <v>33.081762591920352</v>
      </c>
      <c r="BE39" s="35">
        <f t="shared" si="44"/>
        <v>13.819497709152989</v>
      </c>
      <c r="BF39" s="35">
        <f t="shared" si="12"/>
        <v>41.35220323990044</v>
      </c>
      <c r="BG39" s="32">
        <f t="shared" si="13"/>
        <v>13.731351870541522</v>
      </c>
      <c r="BH39" s="32">
        <f t="shared" si="45"/>
        <v>408.20460736225368</v>
      </c>
      <c r="BI39" s="36">
        <f t="shared" si="46"/>
        <v>30.682332403205734</v>
      </c>
      <c r="BJ39" s="65">
        <f t="shared" si="14"/>
        <v>6.4605995337319664</v>
      </c>
      <c r="BK39" s="72">
        <f t="shared" si="15"/>
        <v>7.4357592986414867</v>
      </c>
      <c r="BL39" s="65">
        <f t="shared" si="16"/>
        <v>7.9225562535678797</v>
      </c>
      <c r="BM39" s="65">
        <f t="shared" si="47"/>
        <v>2.0697139130396338</v>
      </c>
      <c r="BN39" s="65">
        <f t="shared" si="48"/>
        <v>15.478439652215215</v>
      </c>
      <c r="BO39" s="65">
        <f t="shared" si="49"/>
        <v>12.622188697614554</v>
      </c>
      <c r="BP39" s="63">
        <f t="shared" si="50"/>
        <v>2.7569775970631545</v>
      </c>
      <c r="BQ39" s="36">
        <f t="shared" si="17"/>
        <v>3.3854340347729415</v>
      </c>
      <c r="BR39" s="63">
        <f t="shared" si="58"/>
        <v>3.3638404914807549</v>
      </c>
      <c r="BS39" s="63">
        <f t="shared" si="51"/>
        <v>1.2130833246609338</v>
      </c>
      <c r="BT39" s="63">
        <f t="shared" si="52"/>
        <v>36.271604131467768</v>
      </c>
      <c r="BU39" s="63">
        <f t="shared" si="53"/>
        <v>29.72792564131964</v>
      </c>
      <c r="BV39" s="23">
        <f t="shared" si="54"/>
        <v>1.3882442258273788</v>
      </c>
      <c r="BW39" s="23">
        <f t="shared" si="18"/>
        <v>0.59397098602172815</v>
      </c>
      <c r="BX39" s="23">
        <f t="shared" si="55"/>
        <v>1.982215211849107</v>
      </c>
      <c r="BY39" s="45">
        <f t="shared" si="19"/>
        <v>0.26310558963138586</v>
      </c>
      <c r="BZ39" s="23">
        <f t="shared" si="56"/>
        <v>2.2453208014804931</v>
      </c>
      <c r="CA39" s="23">
        <f t="shared" si="20"/>
        <v>0.71359574233245004</v>
      </c>
      <c r="CB39" s="23">
        <f t="shared" si="21"/>
        <v>2.958916543812943</v>
      </c>
      <c r="CC39" s="56"/>
      <c r="CD39" s="76">
        <f t="shared" si="22"/>
        <v>0</v>
      </c>
      <c r="CE39" s="76">
        <f t="shared" si="61"/>
        <v>0</v>
      </c>
      <c r="CF39" s="76">
        <f t="shared" si="62"/>
        <v>0</v>
      </c>
      <c r="CG39" s="76">
        <f t="shared" si="25"/>
        <v>0</v>
      </c>
      <c r="CH39" s="1">
        <v>2.87336760930335</v>
      </c>
      <c r="CI39" s="73">
        <v>1.3777294738663199</v>
      </c>
      <c r="CJ39" s="73">
        <v>0.82908566629662805</v>
      </c>
      <c r="CK39" s="73">
        <f t="shared" si="57"/>
        <v>2.2068151401629481</v>
      </c>
      <c r="CL39" s="73">
        <v>0.666552469140403</v>
      </c>
    </row>
    <row r="40" spans="1:90" x14ac:dyDescent="0.25">
      <c r="A40" s="46">
        <v>1971</v>
      </c>
      <c r="B40" s="47">
        <v>7446080</v>
      </c>
      <c r="C40" s="47">
        <v>7446080</v>
      </c>
      <c r="D40" s="41">
        <f t="shared" si="26"/>
        <v>0</v>
      </c>
      <c r="E40" s="47"/>
      <c r="F40" s="47"/>
      <c r="G40" s="46">
        <v>4753706.9380532298</v>
      </c>
      <c r="H40" s="46">
        <v>726882.53937701159</v>
      </c>
      <c r="I40" s="47"/>
      <c r="J40" s="47"/>
      <c r="K40" s="39">
        <f>B40*G40/Q40</f>
        <v>4942224.9758657776</v>
      </c>
      <c r="L40" s="46">
        <f>B40*H40/Q40</f>
        <v>755708.56332616031</v>
      </c>
      <c r="M40" s="41">
        <f t="shared" si="29"/>
        <v>5480589.4774302412</v>
      </c>
      <c r="N40" s="47">
        <f>SUM(K40:L40)</f>
        <v>5697933.539191938</v>
      </c>
      <c r="O40" s="46">
        <v>1681464.5225697581</v>
      </c>
      <c r="P40" s="39">
        <f t="shared" si="30"/>
        <v>1748146.4608080625</v>
      </c>
      <c r="Q40" s="41">
        <f t="shared" si="31"/>
        <v>7162053.9999999991</v>
      </c>
      <c r="R40" s="41">
        <f t="shared" si="59"/>
        <v>0</v>
      </c>
      <c r="S40" s="41">
        <v>7446080</v>
      </c>
      <c r="T40" s="47">
        <v>258296115.41728601</v>
      </c>
      <c r="U40" s="47">
        <v>97127923</v>
      </c>
      <c r="V40" s="48">
        <f t="shared" si="32"/>
        <v>2.6593394303025093</v>
      </c>
      <c r="W40" s="48">
        <f t="shared" si="60"/>
        <v>2.8827688670310079</v>
      </c>
      <c r="X40" s="49"/>
      <c r="Y40" s="49"/>
      <c r="Z40" s="48">
        <f t="shared" ref="Z40:Z54" si="63">100*K40/$T40</f>
        <v>1.9133950070760639</v>
      </c>
      <c r="AA40" s="48">
        <f t="shared" ref="AA40:AA54" si="64">100*L40/$T40</f>
        <v>0.29257449811248143</v>
      </c>
      <c r="AB40" s="48">
        <f t="shared" si="33"/>
        <v>2.2059695051885453</v>
      </c>
      <c r="AC40" s="23">
        <f t="shared" si="34"/>
        <v>0.6767993618424627</v>
      </c>
      <c r="AD40" s="23">
        <f>AB40+AC40</f>
        <v>2.8827688670310079</v>
      </c>
      <c r="AE40" s="23">
        <v>2.772807476577595</v>
      </c>
      <c r="AF40" s="78">
        <f t="shared" si="36"/>
        <v>0</v>
      </c>
      <c r="AG40" s="50">
        <v>13059268</v>
      </c>
      <c r="AH40" s="47">
        <v>5126246</v>
      </c>
      <c r="AI40" s="47">
        <v>17066093</v>
      </c>
      <c r="AJ40" s="47">
        <f t="shared" si="37"/>
        <v>4006825</v>
      </c>
      <c r="AK40" s="47">
        <v>1119421</v>
      </c>
      <c r="AL40" s="47">
        <f t="shared" si="38"/>
        <v>18185514</v>
      </c>
      <c r="AM40" s="46">
        <v>561397</v>
      </c>
      <c r="AN40" s="51">
        <v>11883933.880000001</v>
      </c>
      <c r="AO40" s="47">
        <v>3415618.12</v>
      </c>
      <c r="AP40" s="47">
        <v>14667179</v>
      </c>
      <c r="AQ40" s="47">
        <f t="shared" si="39"/>
        <v>2783245.1199999992</v>
      </c>
      <c r="AR40" s="47">
        <v>632373</v>
      </c>
      <c r="AS40" s="47">
        <f t="shared" si="40"/>
        <v>17450424.119999997</v>
      </c>
      <c r="AT40" s="51">
        <f t="shared" si="5"/>
        <v>217991.00719849896</v>
      </c>
      <c r="AU40" s="59"/>
      <c r="AV40" s="33">
        <f t="shared" ref="AV40:AV79" si="65">AX40*$AU$2</f>
        <v>8.7117342166537313</v>
      </c>
      <c r="AW40" s="52">
        <f t="shared" ref="AW40:AW79" si="66">U40*(BW40+BY40)/AH40</f>
        <v>19.603500175420773</v>
      </c>
      <c r="AX40" s="53">
        <f>100*K40/AI40/V40</f>
        <v>10.889667770817164</v>
      </c>
      <c r="AY40" s="53">
        <f>100*L40/AK40/V40</f>
        <v>25.385581764530723</v>
      </c>
      <c r="AZ40" s="53">
        <f t="shared" si="9"/>
        <v>11.781973071550308</v>
      </c>
      <c r="BA40" s="53">
        <f t="shared" si="42"/>
        <v>117.09381472199506</v>
      </c>
      <c r="BB40" s="52">
        <f>(AX40-(AV40*AG40/AI40))*AI40/AJ40</f>
        <v>17.98811054533634</v>
      </c>
      <c r="BC40" s="52">
        <f t="shared" ref="BC40:BC79" si="67">BE40*$AU$2</f>
        <v>10.136595887504662</v>
      </c>
      <c r="BD40" s="52">
        <f t="shared" ref="BD40:BD79" si="68">U40*(BW40+BY40)/AO40</f>
        <v>29.421428517380637</v>
      </c>
      <c r="BE40" s="53">
        <f>100*K40/AP40/V40</f>
        <v>12.670744859380825</v>
      </c>
      <c r="BF40" s="53">
        <f>100*L40/AQ40/V40</f>
        <v>10.210079277686024</v>
      </c>
      <c r="BG40" s="53">
        <f t="shared" si="13"/>
        <v>12.278282451297875</v>
      </c>
      <c r="BH40" s="53">
        <f t="shared" si="45"/>
        <v>301.55425743606776</v>
      </c>
      <c r="BI40" s="52">
        <f>(BE40-(BC40*AN40/AP40))*AP40/AQ40</f>
        <v>23.491084975111026</v>
      </c>
      <c r="BJ40" s="52">
        <f t="shared" si="14"/>
        <v>7.439961058009076</v>
      </c>
      <c r="BK40" s="53">
        <f t="shared" si="15"/>
        <v>9.2999513225113457</v>
      </c>
      <c r="BL40" s="53">
        <f t="shared" si="16"/>
        <v>10.061994392721042</v>
      </c>
      <c r="BM40" s="53">
        <f t="shared" si="47"/>
        <v>2.308765394796167</v>
      </c>
      <c r="BN40" s="52">
        <f t="shared" si="48"/>
        <v>13.440930566746793</v>
      </c>
      <c r="BO40" s="53">
        <f t="shared" si="49"/>
        <v>9.9383875697983992</v>
      </c>
      <c r="BP40" s="52">
        <f t="shared" si="50"/>
        <v>3.3614500997896579</v>
      </c>
      <c r="BQ40" s="53">
        <f>100*BE40/BH40</f>
        <v>4.2018126247370713</v>
      </c>
      <c r="BR40" s="53">
        <f t="shared" si="58"/>
        <v>4.0716660927597692</v>
      </c>
      <c r="BS40" s="53">
        <f t="shared" si="51"/>
        <v>1.404052275090238</v>
      </c>
      <c r="BT40" s="52">
        <f t="shared" si="52"/>
        <v>29.749065739889307</v>
      </c>
      <c r="BU40" s="53">
        <f t="shared" si="53"/>
        <v>24.559970715137929</v>
      </c>
      <c r="BV40" s="54">
        <f t="shared" si="54"/>
        <v>1.1713302247804798</v>
      </c>
      <c r="BW40" s="48">
        <f t="shared" si="18"/>
        <v>0.74206478229558437</v>
      </c>
      <c r="BX40" s="54">
        <f t="shared" si="55"/>
        <v>1.9133950070760641</v>
      </c>
      <c r="BY40" s="48">
        <f t="shared" si="19"/>
        <v>0.29257449811248148</v>
      </c>
      <c r="BZ40" s="48">
        <f t="shared" si="56"/>
        <v>2.2059695051885457</v>
      </c>
      <c r="CA40" s="48">
        <f t="shared" si="20"/>
        <v>0.6767993618424627</v>
      </c>
      <c r="CB40" s="48">
        <f t="shared" si="21"/>
        <v>2.8827688670310083</v>
      </c>
      <c r="CC40" s="48">
        <f t="shared" ref="CC40:CC79" si="69">BV40+BW40-Z40</f>
        <v>0</v>
      </c>
      <c r="CD40" s="77"/>
      <c r="CE40" s="77">
        <f t="shared" si="61"/>
        <v>0</v>
      </c>
      <c r="CF40" s="77">
        <f t="shared" si="62"/>
        <v>0</v>
      </c>
      <c r="CG40" s="77">
        <f t="shared" si="25"/>
        <v>0</v>
      </c>
      <c r="CH40" s="48">
        <v>2.8827688670310101</v>
      </c>
      <c r="CI40" s="75">
        <v>1.9268411147740372</v>
      </c>
      <c r="CJ40" s="75">
        <v>0.27337274004797057</v>
      </c>
      <c r="CK40" s="75">
        <f t="shared" si="57"/>
        <v>2.2002138548220076</v>
      </c>
      <c r="CL40" s="75">
        <v>0.68255501220900217</v>
      </c>
    </row>
    <row r="41" spans="1:90" x14ac:dyDescent="0.25">
      <c r="A41">
        <v>1972</v>
      </c>
      <c r="B41" s="41">
        <v>10655019</v>
      </c>
      <c r="C41" s="41">
        <v>10655019</v>
      </c>
      <c r="D41" s="41">
        <f t="shared" si="26"/>
        <v>0</v>
      </c>
      <c r="E41" s="41"/>
      <c r="F41" s="41"/>
      <c r="G41" s="39">
        <v>6740399.8478369508</v>
      </c>
      <c r="H41" s="39">
        <v>951858.25374428276</v>
      </c>
      <c r="I41" s="41"/>
      <c r="J41" s="41"/>
      <c r="K41" s="39">
        <f t="shared" ref="K41:K55" si="70">B41*G41/Q41</f>
        <v>7068398.841317039</v>
      </c>
      <c r="L41" s="39">
        <f>B41*H41/Q41</f>
        <v>998177.24908756802</v>
      </c>
      <c r="M41" s="41">
        <f t="shared" si="29"/>
        <v>7692258.1015812336</v>
      </c>
      <c r="N41" s="41">
        <f>SUM(K41:L41)</f>
        <v>8066576.0904046074</v>
      </c>
      <c r="O41" s="39">
        <v>2468329.898418766</v>
      </c>
      <c r="P41" s="39">
        <f t="shared" si="30"/>
        <v>2588442.9095953917</v>
      </c>
      <c r="Q41" s="41">
        <f t="shared" si="31"/>
        <v>10160588</v>
      </c>
      <c r="R41" s="41">
        <f t="shared" si="59"/>
        <v>0</v>
      </c>
      <c r="S41" s="41">
        <v>10655019</v>
      </c>
      <c r="T41" s="2">
        <v>346580797.17739999</v>
      </c>
      <c r="U41" s="2">
        <v>99793153</v>
      </c>
      <c r="V41" s="1">
        <f t="shared" si="32"/>
        <v>3.4729917510212349</v>
      </c>
      <c r="W41" s="23">
        <f t="shared" si="60"/>
        <v>3.0743246846841741</v>
      </c>
      <c r="X41" s="24"/>
      <c r="Y41" s="24"/>
      <c r="Z41" s="23">
        <f t="shared" si="63"/>
        <v>2.0394663809660019</v>
      </c>
      <c r="AA41" s="23">
        <f t="shared" si="64"/>
        <v>0.28800708441346318</v>
      </c>
      <c r="AB41" s="23">
        <f t="shared" si="33"/>
        <v>2.3274734653794651</v>
      </c>
      <c r="AC41" s="23">
        <f t="shared" si="34"/>
        <v>0.74685121930470888</v>
      </c>
      <c r="AD41" s="23">
        <f t="shared" si="35"/>
        <v>3.0743246846841741</v>
      </c>
      <c r="AE41" s="23">
        <v>2.9316650208982082</v>
      </c>
      <c r="AF41" s="78">
        <f t="shared" si="36"/>
        <v>0</v>
      </c>
      <c r="AG41" s="14">
        <v>13605365</v>
      </c>
      <c r="AH41" s="16">
        <v>6065316</v>
      </c>
      <c r="AI41" s="16">
        <v>18370744</v>
      </c>
      <c r="AJ41" s="16">
        <f t="shared" si="37"/>
        <v>4765379</v>
      </c>
      <c r="AK41" s="16">
        <v>1299937</v>
      </c>
      <c r="AL41" s="16">
        <f t="shared" si="38"/>
        <v>19670681</v>
      </c>
      <c r="AM41" s="17">
        <v>688382</v>
      </c>
      <c r="AN41" s="11">
        <v>12380882.15</v>
      </c>
      <c r="AO41" s="10">
        <v>4316814.8499999996</v>
      </c>
      <c r="AP41" s="10">
        <v>15952931</v>
      </c>
      <c r="AQ41" s="10">
        <f t="shared" si="39"/>
        <v>3572048.8499999996</v>
      </c>
      <c r="AR41" s="10">
        <v>744766</v>
      </c>
      <c r="AS41" s="10">
        <f t="shared" si="40"/>
        <v>19524979.850000001</v>
      </c>
      <c r="AT41" s="11">
        <f t="shared" si="5"/>
        <v>267299.40758022777</v>
      </c>
      <c r="AU41" s="59"/>
      <c r="AV41" s="33">
        <f t="shared" si="65"/>
        <v>8.8629956672020054</v>
      </c>
      <c r="AW41" s="33">
        <f t="shared" si="66"/>
        <v>18.413158455116164</v>
      </c>
      <c r="AX41" s="7">
        <f>100*K41/AI41/V41</f>
        <v>11.078744584002505</v>
      </c>
      <c r="AY41" s="7">
        <f>100*L41/AK41/V41</f>
        <v>22.109636882369415</v>
      </c>
      <c r="AZ41" s="7">
        <f t="shared" si="9"/>
        <v>11.807721127400375</v>
      </c>
      <c r="BA41" s="7">
        <f t="shared" si="42"/>
        <v>108.26930105132233</v>
      </c>
      <c r="BB41" s="40">
        <f t="shared" ref="BB41:BB79" si="71">(AX41-(AV41*AG41/AI41))*AI41/AJ41</f>
        <v>17.404804433895961</v>
      </c>
      <c r="BC41" s="35">
        <f t="shared" si="67"/>
        <v>10.206263944555218</v>
      </c>
      <c r="BD41" s="35">
        <f t="shared" si="68"/>
        <v>25.871302909447543</v>
      </c>
      <c r="BE41" s="32">
        <f>100*K41/AP41/V41</f>
        <v>12.757829930694021</v>
      </c>
      <c r="BF41" s="32">
        <f>100*L41/AQ41/V41</f>
        <v>8.0461203770930094</v>
      </c>
      <c r="BG41" s="32">
        <f t="shared" si="13"/>
        <v>11.89583381997975</v>
      </c>
      <c r="BH41" s="32">
        <f t="shared" si="45"/>
        <v>278.82829472392893</v>
      </c>
      <c r="BI41" s="37">
        <f t="shared" ref="BI41:BI79" si="72">(BE41-(BC41*AN41/AP41))*AP41/AQ41</f>
        <v>21.601672526052997</v>
      </c>
      <c r="BJ41" s="72">
        <f t="shared" si="14"/>
        <v>8.1860652845636519</v>
      </c>
      <c r="BK41" s="65">
        <f t="shared" si="15"/>
        <v>10.232581605704562</v>
      </c>
      <c r="BL41" s="65">
        <f t="shared" si="16"/>
        <v>10.905880995577151</v>
      </c>
      <c r="BM41" s="65">
        <f t="shared" si="47"/>
        <v>2.3893021846138889</v>
      </c>
      <c r="BN41" s="72">
        <f t="shared" si="48"/>
        <v>12.215881076415135</v>
      </c>
      <c r="BO41" s="65">
        <f t="shared" si="49"/>
        <v>9.1693646795297621</v>
      </c>
      <c r="BP41" s="36">
        <f t="shared" si="50"/>
        <v>3.6604118511934223</v>
      </c>
      <c r="BQ41" s="63">
        <f t="shared" si="17"/>
        <v>4.5755148139917763</v>
      </c>
      <c r="BR41" s="63">
        <f t="shared" si="58"/>
        <v>4.2663653743455088</v>
      </c>
      <c r="BS41" s="63">
        <f t="shared" si="51"/>
        <v>1.4507622643763065</v>
      </c>
      <c r="BT41" s="36">
        <f t="shared" si="52"/>
        <v>27.319330191600297</v>
      </c>
      <c r="BU41" s="63">
        <f t="shared" si="53"/>
        <v>23.439155165031011</v>
      </c>
      <c r="BV41" s="45">
        <f t="shared" si="54"/>
        <v>1.2083423303170089</v>
      </c>
      <c r="BW41" s="23">
        <f t="shared" si="18"/>
        <v>0.83112405064899286</v>
      </c>
      <c r="BX41" s="45">
        <f t="shared" si="55"/>
        <v>2.0394663809660019</v>
      </c>
      <c r="BY41" s="23">
        <f t="shared" si="19"/>
        <v>0.28800708441346323</v>
      </c>
      <c r="BZ41" s="23">
        <f t="shared" si="56"/>
        <v>2.3274734653794651</v>
      </c>
      <c r="CA41" s="23">
        <f t="shared" si="20"/>
        <v>0.74685121930470888</v>
      </c>
      <c r="CB41" s="23">
        <f t="shared" si="21"/>
        <v>3.0743246846841741</v>
      </c>
      <c r="CC41" s="56">
        <f t="shared" si="69"/>
        <v>0</v>
      </c>
      <c r="CD41" s="76"/>
      <c r="CE41" s="76">
        <f t="shared" si="61"/>
        <v>0</v>
      </c>
      <c r="CF41" s="76">
        <f t="shared" si="62"/>
        <v>0</v>
      </c>
      <c r="CG41" s="76">
        <f t="shared" si="25"/>
        <v>0</v>
      </c>
      <c r="CH41" s="1">
        <v>3.1096973888265902</v>
      </c>
      <c r="CI41" s="73">
        <v>2.0514696998254132</v>
      </c>
      <c r="CJ41" s="73">
        <v>0.2955775592789589</v>
      </c>
      <c r="CK41" s="73">
        <f t="shared" si="57"/>
        <v>2.3470472591043721</v>
      </c>
      <c r="CL41" s="73">
        <v>0.76265012972221813</v>
      </c>
    </row>
    <row r="42" spans="1:90" x14ac:dyDescent="0.25">
      <c r="A42">
        <v>1973</v>
      </c>
      <c r="B42" s="41">
        <v>13783524</v>
      </c>
      <c r="C42" s="41">
        <v>13783524</v>
      </c>
      <c r="D42" s="41">
        <f t="shared" si="26"/>
        <v>0</v>
      </c>
      <c r="E42" s="41"/>
      <c r="F42" s="41"/>
      <c r="G42" s="39">
        <v>8773106.9578786939</v>
      </c>
      <c r="H42" s="39">
        <v>1361685.1363842012</v>
      </c>
      <c r="I42" s="41"/>
      <c r="J42" s="41"/>
      <c r="K42" s="39">
        <f t="shared" si="70"/>
        <v>9099764.3950143605</v>
      </c>
      <c r="L42" s="39">
        <f t="shared" ref="L42:L55" si="73">B42*H42/Q42</f>
        <v>1412386.0544252764</v>
      </c>
      <c r="M42" s="41">
        <f t="shared" si="29"/>
        <v>10134792.094262894</v>
      </c>
      <c r="N42" s="41">
        <f t="shared" ref="N42:N79" si="74">SUM(K42:L42)</f>
        <v>10512150.449439637</v>
      </c>
      <c r="O42" s="39">
        <v>3153939.9057371048</v>
      </c>
      <c r="P42" s="39">
        <f t="shared" si="30"/>
        <v>3271373.550560364</v>
      </c>
      <c r="Q42" s="41">
        <f t="shared" si="31"/>
        <v>13288732</v>
      </c>
      <c r="R42" s="41">
        <f t="shared" si="59"/>
        <v>0</v>
      </c>
      <c r="S42" s="41">
        <v>13783524</v>
      </c>
      <c r="T42" s="2">
        <v>511834251.17501301</v>
      </c>
      <c r="U42" s="2">
        <v>102490801</v>
      </c>
      <c r="V42" s="1">
        <f t="shared" si="32"/>
        <v>4.9939530785305601</v>
      </c>
      <c r="W42" s="23">
        <f t="shared" si="60"/>
        <v>2.6929663203189893</v>
      </c>
      <c r="X42" s="24"/>
      <c r="Y42" s="24"/>
      <c r="Z42" s="23">
        <f t="shared" si="63"/>
        <v>1.7778732810717761</v>
      </c>
      <c r="AA42" s="23">
        <f t="shared" si="64"/>
        <v>0.27594598274399867</v>
      </c>
      <c r="AB42" s="23">
        <f t="shared" si="33"/>
        <v>2.0538192638157748</v>
      </c>
      <c r="AC42" s="23">
        <f t="shared" si="34"/>
        <v>0.63914705650321424</v>
      </c>
      <c r="AD42" s="23">
        <f t="shared" si="35"/>
        <v>2.6929663203189893</v>
      </c>
      <c r="AE42" s="23">
        <v>2.596295962900721</v>
      </c>
      <c r="AF42" s="78">
        <f t="shared" si="36"/>
        <v>0</v>
      </c>
      <c r="AG42" s="14">
        <v>13886166</v>
      </c>
      <c r="AH42" s="16">
        <v>6164677</v>
      </c>
      <c r="AI42" s="16">
        <v>18573193</v>
      </c>
      <c r="AJ42" s="16">
        <f t="shared" si="37"/>
        <v>4687027</v>
      </c>
      <c r="AK42" s="16">
        <v>1477650</v>
      </c>
      <c r="AL42" s="16">
        <f t="shared" si="38"/>
        <v>20050843</v>
      </c>
      <c r="AM42" s="17">
        <v>772800</v>
      </c>
      <c r="AN42" s="11">
        <v>12636411.060000001</v>
      </c>
      <c r="AO42" s="10">
        <v>4410418.9399999995</v>
      </c>
      <c r="AP42" s="10">
        <v>16203466</v>
      </c>
      <c r="AQ42" s="10">
        <f t="shared" si="39"/>
        <v>3567054.9399999995</v>
      </c>
      <c r="AR42" s="10">
        <v>843364</v>
      </c>
      <c r="AS42" s="10">
        <f t="shared" si="40"/>
        <v>19770520.939999998</v>
      </c>
      <c r="AT42" s="12">
        <v>300079</v>
      </c>
      <c r="AV42" s="33">
        <f t="shared" si="65"/>
        <v>7.8485441530078095</v>
      </c>
      <c r="AW42" s="33">
        <f t="shared" si="66"/>
        <v>16.466620147448637</v>
      </c>
      <c r="AX42" s="7">
        <f t="shared" ref="AX42:AX79" si="75">100*K42/AI42/V42</f>
        <v>9.8106801912597614</v>
      </c>
      <c r="AY42" s="7">
        <f t="shared" ref="AY42:AY79" si="76">100*L42/AK42/V42</f>
        <v>19.139799549395729</v>
      </c>
      <c r="AZ42" s="7">
        <f t="shared" si="9"/>
        <v>10.498191096389769</v>
      </c>
      <c r="BA42" s="7">
        <f t="shared" si="42"/>
        <v>84.765390499232268</v>
      </c>
      <c r="BB42" s="40">
        <f t="shared" si="71"/>
        <v>15.623863418441715</v>
      </c>
      <c r="BC42" s="35">
        <f t="shared" si="67"/>
        <v>8.9963792513796488</v>
      </c>
      <c r="BD42" s="35">
        <f t="shared" si="68"/>
        <v>23.016270307127158</v>
      </c>
      <c r="BE42" s="32">
        <f t="shared" ref="BE42:BE79" si="77">100*K42/AP42/V42</f>
        <v>11.245474064224561</v>
      </c>
      <c r="BF42" s="32">
        <f t="shared" ref="BF42:BF79" si="78">100*L42/AQ42/V42</f>
        <v>7.9286485013221037</v>
      </c>
      <c r="BG42" s="32">
        <f t="shared" si="13"/>
        <v>10.647042740883345</v>
      </c>
      <c r="BH42" s="32">
        <f t="shared" si="45"/>
        <v>218.2981607436931</v>
      </c>
      <c r="BI42" s="37">
        <f t="shared" si="72"/>
        <v>19.212967429499749</v>
      </c>
      <c r="BJ42" s="72">
        <f t="shared" si="14"/>
        <v>9.2591376112151504</v>
      </c>
      <c r="BK42" s="65">
        <f t="shared" si="15"/>
        <v>11.573922014018938</v>
      </c>
      <c r="BL42" s="65">
        <f t="shared" si="16"/>
        <v>12.38499703069834</v>
      </c>
      <c r="BM42" s="65">
        <f t="shared" si="47"/>
        <v>2.5164858231914629</v>
      </c>
      <c r="BN42" s="72">
        <f t="shared" si="48"/>
        <v>10.800141892142825</v>
      </c>
      <c r="BO42" s="65">
        <f t="shared" si="49"/>
        <v>8.0742853431561468</v>
      </c>
      <c r="BP42" s="36">
        <f t="shared" si="50"/>
        <v>4.1211429453784643</v>
      </c>
      <c r="BQ42" s="63">
        <f t="shared" si="17"/>
        <v>5.1514286817230808</v>
      </c>
      <c r="BR42" s="63">
        <f t="shared" si="58"/>
        <v>4.8772938372963131</v>
      </c>
      <c r="BS42" s="63">
        <f t="shared" si="51"/>
        <v>1.5845905245123895</v>
      </c>
      <c r="BT42" s="36">
        <f t="shared" si="52"/>
        <v>24.265113179862418</v>
      </c>
      <c r="BU42" s="63">
        <f t="shared" si="53"/>
        <v>20.503173139848009</v>
      </c>
      <c r="BV42" s="45">
        <f t="shared" si="54"/>
        <v>1.0633753068921359</v>
      </c>
      <c r="BW42" s="23">
        <f t="shared" si="18"/>
        <v>0.71449797417964001</v>
      </c>
      <c r="BX42" s="45">
        <f t="shared" si="55"/>
        <v>1.7778732810717759</v>
      </c>
      <c r="BY42" s="23">
        <f t="shared" si="19"/>
        <v>0.27594598274399867</v>
      </c>
      <c r="BZ42" s="23">
        <f t="shared" si="56"/>
        <v>2.0538192638157744</v>
      </c>
      <c r="CA42" s="23">
        <f t="shared" si="20"/>
        <v>0.63914705650321424</v>
      </c>
      <c r="CB42" s="23">
        <f t="shared" si="21"/>
        <v>2.6929663203189884</v>
      </c>
      <c r="CC42" s="56">
        <f t="shared" si="69"/>
        <v>0</v>
      </c>
      <c r="CD42" s="76"/>
      <c r="CE42" s="76">
        <f t="shared" si="61"/>
        <v>0</v>
      </c>
      <c r="CF42" s="76">
        <f t="shared" si="62"/>
        <v>0</v>
      </c>
      <c r="CG42" s="76">
        <f t="shared" si="25"/>
        <v>0</v>
      </c>
      <c r="CH42" s="1">
        <v>2.7943671153631899</v>
      </c>
      <c r="CI42" s="73">
        <v>1.82613056834837</v>
      </c>
      <c r="CJ42" s="73">
        <v>0.29192226393353515</v>
      </c>
      <c r="CK42" s="73">
        <f t="shared" si="57"/>
        <v>2.1180528322819052</v>
      </c>
      <c r="CL42" s="73">
        <v>0.67631428308128494</v>
      </c>
    </row>
    <row r="43" spans="1:90" x14ac:dyDescent="0.25">
      <c r="A43">
        <v>1974</v>
      </c>
      <c r="B43" s="41">
        <v>19373801</v>
      </c>
      <c r="C43" s="41">
        <v>19373801</v>
      </c>
      <c r="D43" s="41">
        <f t="shared" si="26"/>
        <v>0</v>
      </c>
      <c r="E43" s="41"/>
      <c r="F43" s="41"/>
      <c r="G43" s="39">
        <v>12619168.162402429</v>
      </c>
      <c r="H43" s="39">
        <v>1977837.2576380726</v>
      </c>
      <c r="I43" s="41"/>
      <c r="J43" s="41"/>
      <c r="K43" s="39">
        <f t="shared" si="70"/>
        <v>12823883.099108802</v>
      </c>
      <c r="L43" s="39">
        <f t="shared" si="73"/>
        <v>2009922.797968633</v>
      </c>
      <c r="M43" s="41">
        <f t="shared" si="29"/>
        <v>14597005.420040501</v>
      </c>
      <c r="N43" s="41">
        <f t="shared" si="74"/>
        <v>14833805.897077436</v>
      </c>
      <c r="O43" s="39">
        <v>4467520.5799595006</v>
      </c>
      <c r="P43" s="39">
        <f t="shared" si="30"/>
        <v>4539995.1029225672</v>
      </c>
      <c r="Q43" s="41">
        <f t="shared" si="31"/>
        <v>19064526</v>
      </c>
      <c r="R43" s="41">
        <f t="shared" si="59"/>
        <v>0</v>
      </c>
      <c r="S43" s="41">
        <v>19373801</v>
      </c>
      <c r="T43" s="2">
        <v>745136153.84080994</v>
      </c>
      <c r="U43" s="2">
        <v>105207398</v>
      </c>
      <c r="V43" s="1">
        <f t="shared" si="32"/>
        <v>7.0825452202592247</v>
      </c>
      <c r="W43" s="23">
        <f t="shared" si="60"/>
        <v>2.6000350271742416</v>
      </c>
      <c r="X43" s="24"/>
      <c r="Y43" s="24"/>
      <c r="Z43" s="23">
        <f t="shared" si="63"/>
        <v>1.7210120637695541</v>
      </c>
      <c r="AA43" s="23">
        <f t="shared" si="64"/>
        <v>0.26973899838418397</v>
      </c>
      <c r="AB43" s="23">
        <f t="shared" si="33"/>
        <v>1.9907510621537381</v>
      </c>
      <c r="AC43" s="23">
        <f t="shared" si="34"/>
        <v>0.60928396502050375</v>
      </c>
      <c r="AD43" s="23">
        <f t="shared" si="35"/>
        <v>2.6000350271742416</v>
      </c>
      <c r="AE43" s="23">
        <v>2.5585291898308458</v>
      </c>
      <c r="AF43" s="78">
        <f t="shared" si="36"/>
        <v>0</v>
      </c>
      <c r="AG43" s="14">
        <v>13483616</v>
      </c>
      <c r="AH43" s="16">
        <v>7484723</v>
      </c>
      <c r="AI43" s="16">
        <v>19286611</v>
      </c>
      <c r="AJ43" s="16">
        <f t="shared" si="37"/>
        <v>5802995</v>
      </c>
      <c r="AK43" s="16">
        <v>1681728</v>
      </c>
      <c r="AL43" s="16">
        <f t="shared" si="38"/>
        <v>20968339</v>
      </c>
      <c r="AM43" s="17">
        <v>937593</v>
      </c>
      <c r="AN43" s="11">
        <v>12270090.560000001</v>
      </c>
      <c r="AO43" s="10">
        <v>5445035.4399999995</v>
      </c>
      <c r="AP43" s="10">
        <v>16770261</v>
      </c>
      <c r="AQ43" s="10">
        <f t="shared" si="39"/>
        <v>4500170.4399999995</v>
      </c>
      <c r="AR43" s="10">
        <v>944865</v>
      </c>
      <c r="AS43" s="10">
        <f t="shared" si="40"/>
        <v>21270431.439999998</v>
      </c>
      <c r="AT43" s="12">
        <v>341028</v>
      </c>
      <c r="AV43" s="33">
        <f t="shared" si="65"/>
        <v>7.5104206189798663</v>
      </c>
      <c r="AW43" s="33">
        <f t="shared" si="66"/>
        <v>14.452653984673077</v>
      </c>
      <c r="AX43" s="7">
        <f t="shared" si="75"/>
        <v>9.3880257737248325</v>
      </c>
      <c r="AY43" s="7">
        <f t="shared" si="76"/>
        <v>16.874630236950448</v>
      </c>
      <c r="AZ43" s="7">
        <f t="shared" si="9"/>
        <v>9.9884754493396493</v>
      </c>
      <c r="BA43" s="7">
        <f t="shared" si="42"/>
        <v>68.367810556318375</v>
      </c>
      <c r="BB43" s="40">
        <f t="shared" si="71"/>
        <v>13.750756898980272</v>
      </c>
      <c r="BC43" s="35">
        <f t="shared" si="67"/>
        <v>8.6373468441930576</v>
      </c>
      <c r="BD43" s="35">
        <f t="shared" si="68"/>
        <v>19.866557873152104</v>
      </c>
      <c r="BE43" s="32">
        <f t="shared" si="77"/>
        <v>10.796683555241321</v>
      </c>
      <c r="BF43" s="32">
        <f t="shared" si="78"/>
        <v>6.3061029659859287</v>
      </c>
      <c r="BG43" s="32">
        <f t="shared" si="13"/>
        <v>9.8466145318080631</v>
      </c>
      <c r="BH43" s="32">
        <f t="shared" si="45"/>
        <v>187.96456772737199</v>
      </c>
      <c r="BI43" s="37">
        <f t="shared" si="72"/>
        <v>16.684295446246665</v>
      </c>
      <c r="BJ43" s="72">
        <f t="shared" si="14"/>
        <v>10.985316858718351</v>
      </c>
      <c r="BK43" s="65">
        <f t="shared" si="15"/>
        <v>13.731646073397938</v>
      </c>
      <c r="BL43" s="65">
        <f t="shared" si="16"/>
        <v>14.609909792433072</v>
      </c>
      <c r="BM43" s="65">
        <f t="shared" si="47"/>
        <v>2.6817000513720934</v>
      </c>
      <c r="BN43" s="72">
        <f t="shared" si="48"/>
        <v>9.1030601380092495</v>
      </c>
      <c r="BO43" s="65">
        <f t="shared" si="49"/>
        <v>6.844669229360548</v>
      </c>
      <c r="BP43" s="36">
        <f t="shared" si="50"/>
        <v>4.5951994828732072</v>
      </c>
      <c r="BQ43" s="63">
        <f t="shared" si="17"/>
        <v>5.7439993535915086</v>
      </c>
      <c r="BR43" s="63">
        <f t="shared" si="58"/>
        <v>5.238548227924432</v>
      </c>
      <c r="BS43" s="63">
        <f t="shared" si="51"/>
        <v>1.6560444042063067</v>
      </c>
      <c r="BT43" s="36">
        <f t="shared" si="52"/>
        <v>21.761840889108413</v>
      </c>
      <c r="BU43" s="63">
        <f t="shared" si="53"/>
        <v>19.089258254213124</v>
      </c>
      <c r="BV43" s="45">
        <f t="shared" si="54"/>
        <v>0.9625523447011477</v>
      </c>
      <c r="BW43" s="23">
        <f t="shared" si="18"/>
        <v>0.75845971906840637</v>
      </c>
      <c r="BX43" s="45">
        <f t="shared" si="55"/>
        <v>1.7210120637695541</v>
      </c>
      <c r="BY43" s="23">
        <f t="shared" si="19"/>
        <v>0.26973899838418403</v>
      </c>
      <c r="BZ43" s="23">
        <f t="shared" si="56"/>
        <v>1.9907510621537381</v>
      </c>
      <c r="CA43" s="23">
        <f t="shared" si="20"/>
        <v>0.60928396502050375</v>
      </c>
      <c r="CB43" s="23">
        <f t="shared" si="21"/>
        <v>2.6000350271742416</v>
      </c>
      <c r="CC43" s="56">
        <f t="shared" si="69"/>
        <v>0</v>
      </c>
      <c r="CD43" s="76"/>
      <c r="CE43" s="76">
        <f t="shared" si="61"/>
        <v>0</v>
      </c>
      <c r="CF43" s="76">
        <f t="shared" si="62"/>
        <v>0</v>
      </c>
      <c r="CG43" s="76">
        <f t="shared" si="25"/>
        <v>0</v>
      </c>
      <c r="CH43" s="1">
        <v>2.6512323819172101</v>
      </c>
      <c r="CI43" s="73">
        <v>1.7331044569811187</v>
      </c>
      <c r="CJ43" s="73">
        <v>0.28200265195471896</v>
      </c>
      <c r="CK43" s="73">
        <f t="shared" si="57"/>
        <v>2.0151071089358377</v>
      </c>
      <c r="CL43" s="73">
        <v>0.63612527298137267</v>
      </c>
    </row>
    <row r="44" spans="1:90" x14ac:dyDescent="0.25">
      <c r="A44">
        <v>1975</v>
      </c>
      <c r="B44" s="41">
        <v>28129831</v>
      </c>
      <c r="C44" s="41">
        <v>28129831</v>
      </c>
      <c r="D44" s="41">
        <f t="shared" si="26"/>
        <v>0</v>
      </c>
      <c r="E44" s="41"/>
      <c r="F44" s="41"/>
      <c r="G44" s="39">
        <v>17270957.754311517</v>
      </c>
      <c r="H44" s="39">
        <v>3411914.4625290013</v>
      </c>
      <c r="I44" s="41"/>
      <c r="J44" s="41"/>
      <c r="K44" s="39">
        <f t="shared" si="70"/>
        <v>17882466.120202813</v>
      </c>
      <c r="L44" s="39">
        <f t="shared" si="73"/>
        <v>3532719.2416977268</v>
      </c>
      <c r="M44" s="41">
        <f t="shared" si="29"/>
        <v>20682872.216840517</v>
      </c>
      <c r="N44" s="41">
        <f t="shared" si="74"/>
        <v>21415185.361900538</v>
      </c>
      <c r="O44" s="39">
        <v>6485031.7831594823</v>
      </c>
      <c r="P44" s="39">
        <f t="shared" si="30"/>
        <v>6714645.6380994599</v>
      </c>
      <c r="Q44" s="41">
        <f t="shared" si="31"/>
        <v>27167904</v>
      </c>
      <c r="R44" s="41">
        <f t="shared" si="59"/>
        <v>0</v>
      </c>
      <c r="S44" s="41">
        <v>28129831</v>
      </c>
      <c r="T44" s="2">
        <v>1049517572.08253</v>
      </c>
      <c r="U44" s="2">
        <v>107929474</v>
      </c>
      <c r="V44" s="1">
        <f t="shared" si="32"/>
        <v>9.7241053179090819</v>
      </c>
      <c r="W44" s="23">
        <f t="shared" si="60"/>
        <v>2.6802629844665411</v>
      </c>
      <c r="X44" s="24"/>
      <c r="Y44" s="24"/>
      <c r="Z44" s="23">
        <f t="shared" si="63"/>
        <v>1.7038748655459963</v>
      </c>
      <c r="AA44" s="23">
        <f t="shared" si="64"/>
        <v>0.33660410608350705</v>
      </c>
      <c r="AB44" s="23">
        <f t="shared" si="33"/>
        <v>2.0404789716295033</v>
      </c>
      <c r="AC44" s="23">
        <f t="shared" si="34"/>
        <v>0.63978401283703756</v>
      </c>
      <c r="AD44" s="23">
        <f t="shared" si="35"/>
        <v>2.6802629844665411</v>
      </c>
      <c r="AE44" s="23">
        <v>2.5886087782305012</v>
      </c>
      <c r="AF44" s="78">
        <f t="shared" si="36"/>
        <v>0</v>
      </c>
      <c r="AG44" s="14">
        <v>13490243</v>
      </c>
      <c r="AH44" s="16">
        <v>7994909</v>
      </c>
      <c r="AI44" s="16">
        <v>19549249</v>
      </c>
      <c r="AJ44" s="16">
        <f t="shared" si="37"/>
        <v>6059006</v>
      </c>
      <c r="AK44" s="16">
        <v>1935903</v>
      </c>
      <c r="AL44" s="16">
        <f t="shared" si="38"/>
        <v>21485152</v>
      </c>
      <c r="AM44" s="17">
        <v>1072548</v>
      </c>
      <c r="AN44" s="11">
        <v>12276121.130000001</v>
      </c>
      <c r="AO44" s="10">
        <v>5819895.8700000001</v>
      </c>
      <c r="AP44" s="10">
        <v>17037150</v>
      </c>
      <c r="AQ44" s="10">
        <f t="shared" si="39"/>
        <v>4761028.8699999992</v>
      </c>
      <c r="AR44" s="10">
        <v>1058867</v>
      </c>
      <c r="AS44" s="10">
        <f t="shared" si="40"/>
        <v>21798178.869999997</v>
      </c>
      <c r="AT44" s="12">
        <v>410225</v>
      </c>
      <c r="AV44" s="33">
        <f t="shared" si="65"/>
        <v>7.5255399529751799</v>
      </c>
      <c r="AW44" s="33">
        <f t="shared" si="66"/>
        <v>14.847756171357229</v>
      </c>
      <c r="AX44" s="7">
        <f t="shared" si="75"/>
        <v>9.4069249412189748</v>
      </c>
      <c r="AY44" s="7">
        <f t="shared" si="76"/>
        <v>18.766179976906447</v>
      </c>
      <c r="AZ44" s="7">
        <f t="shared" si="9"/>
        <v>10.25023337586968</v>
      </c>
      <c r="BA44" s="7">
        <f t="shared" si="42"/>
        <v>64.380850068351918</v>
      </c>
      <c r="BB44" s="40">
        <f t="shared" si="71"/>
        <v>13.59578705291864</v>
      </c>
      <c r="BC44" s="35">
        <f t="shared" si="67"/>
        <v>8.6351681120469159</v>
      </c>
      <c r="BD44" s="35">
        <f t="shared" si="68"/>
        <v>20.396663805634283</v>
      </c>
      <c r="BE44" s="32">
        <f t="shared" si="77"/>
        <v>10.793960140058644</v>
      </c>
      <c r="BF44" s="32">
        <f t="shared" si="78"/>
        <v>7.6305994161789492</v>
      </c>
      <c r="BG44" s="32">
        <f t="shared" si="13"/>
        <v>10.103037663349225</v>
      </c>
      <c r="BH44" s="32">
        <f t="shared" si="45"/>
        <v>168.32604541193422</v>
      </c>
      <c r="BI44" s="37">
        <f t="shared" si="72"/>
        <v>16.360318411343464</v>
      </c>
      <c r="BJ44" s="72">
        <f t="shared" si="14"/>
        <v>11.689096905346013</v>
      </c>
      <c r="BK44" s="65">
        <f t="shared" si="15"/>
        <v>14.611371131682514</v>
      </c>
      <c r="BL44" s="65">
        <f t="shared" si="16"/>
        <v>15.921245781916832</v>
      </c>
      <c r="BM44" s="65">
        <f t="shared" si="47"/>
        <v>2.7676544299876262</v>
      </c>
      <c r="BN44" s="72">
        <f t="shared" si="48"/>
        <v>8.5549808346840699</v>
      </c>
      <c r="BO44" s="65">
        <f t="shared" si="49"/>
        <v>6.280915536997667</v>
      </c>
      <c r="BP44" s="36">
        <f t="shared" si="50"/>
        <v>5.1300249411281467</v>
      </c>
      <c r="BQ44" s="63">
        <f t="shared" si="17"/>
        <v>6.4125311764101829</v>
      </c>
      <c r="BR44" s="63">
        <f t="shared" si="58"/>
        <v>6.0020644093578435</v>
      </c>
      <c r="BS44" s="63">
        <f t="shared" si="51"/>
        <v>1.7921034782764638</v>
      </c>
      <c r="BT44" s="36">
        <f t="shared" si="52"/>
        <v>19.493082616087428</v>
      </c>
      <c r="BU44" s="63">
        <f t="shared" si="53"/>
        <v>16.660934168598654</v>
      </c>
      <c r="BV44" s="45">
        <f t="shared" si="54"/>
        <v>0.94062686409315543</v>
      </c>
      <c r="BW44" s="23">
        <f t="shared" si="18"/>
        <v>0.76324800145284089</v>
      </c>
      <c r="BX44" s="45">
        <f t="shared" si="55"/>
        <v>1.7038748655459963</v>
      </c>
      <c r="BY44" s="23">
        <f t="shared" si="19"/>
        <v>0.33660410608350705</v>
      </c>
      <c r="BZ44" s="23">
        <f t="shared" si="56"/>
        <v>2.0404789716295033</v>
      </c>
      <c r="CA44" s="23">
        <f t="shared" si="20"/>
        <v>0.63978401283703756</v>
      </c>
      <c r="CB44" s="23">
        <f t="shared" si="21"/>
        <v>2.6802629844665411</v>
      </c>
      <c r="CC44" s="56">
        <f t="shared" si="69"/>
        <v>0</v>
      </c>
      <c r="CD44" s="76"/>
      <c r="CE44" s="76">
        <f t="shared" si="61"/>
        <v>0</v>
      </c>
      <c r="CF44" s="76">
        <f t="shared" si="62"/>
        <v>0</v>
      </c>
      <c r="CG44" s="76">
        <f t="shared" si="25"/>
        <v>0</v>
      </c>
      <c r="CH44" s="1">
        <v>2.6157731882219766</v>
      </c>
      <c r="CI44" s="73">
        <v>1.7078274740569885</v>
      </c>
      <c r="CJ44" s="73">
        <v>0.26727583613339456</v>
      </c>
      <c r="CK44" s="73">
        <f t="shared" si="57"/>
        <v>1.975103310190383</v>
      </c>
      <c r="CL44" s="73">
        <v>0.64066987803159325</v>
      </c>
    </row>
    <row r="45" spans="1:90" x14ac:dyDescent="0.25">
      <c r="A45">
        <v>1976</v>
      </c>
      <c r="B45" s="41">
        <v>44382153</v>
      </c>
      <c r="C45" s="41">
        <v>44382153</v>
      </c>
      <c r="D45" s="41">
        <f t="shared" si="26"/>
        <v>0</v>
      </c>
      <c r="E45" s="41"/>
      <c r="F45" s="41"/>
      <c r="G45" s="39">
        <v>26977875.945600528</v>
      </c>
      <c r="H45" s="39">
        <v>5846172.5477753626</v>
      </c>
      <c r="I45" s="41"/>
      <c r="J45" s="41"/>
      <c r="K45" s="39">
        <f t="shared" si="70"/>
        <v>27001594.582377534</v>
      </c>
      <c r="L45" s="39">
        <f t="shared" si="73"/>
        <v>5851312.4351214236</v>
      </c>
      <c r="M45" s="41">
        <f t="shared" si="29"/>
        <v>32824048.49337589</v>
      </c>
      <c r="N45" s="41">
        <f t="shared" si="74"/>
        <v>32852907.017498959</v>
      </c>
      <c r="O45" s="39">
        <v>11519118.506624112</v>
      </c>
      <c r="P45" s="39">
        <f t="shared" si="30"/>
        <v>11529245.982501045</v>
      </c>
      <c r="Q45" s="41">
        <f t="shared" si="31"/>
        <v>44343167</v>
      </c>
      <c r="R45" s="41">
        <f t="shared" si="59"/>
        <v>0</v>
      </c>
      <c r="S45" s="41">
        <v>44382153</v>
      </c>
      <c r="T45" s="2">
        <v>1633963079.79792</v>
      </c>
      <c r="U45" s="2">
        <v>110643558</v>
      </c>
      <c r="V45" s="1">
        <f t="shared" si="32"/>
        <v>14.767810339196792</v>
      </c>
      <c r="W45" s="23">
        <f t="shared" si="60"/>
        <v>2.7162274073835837</v>
      </c>
      <c r="X45" s="24"/>
      <c r="Y45" s="24"/>
      <c r="Z45" s="23">
        <f t="shared" si="63"/>
        <v>1.6525217072662957</v>
      </c>
      <c r="AA45" s="23">
        <f t="shared" si="64"/>
        <v>0.35810554763851105</v>
      </c>
      <c r="AB45" s="23">
        <f t="shared" si="33"/>
        <v>2.0106272549048065</v>
      </c>
      <c r="AC45" s="23">
        <f t="shared" si="34"/>
        <v>0.70560015247877705</v>
      </c>
      <c r="AD45" s="23">
        <f t="shared" si="35"/>
        <v>2.7162274073835837</v>
      </c>
      <c r="AE45" s="23">
        <v>2.7138414293598441</v>
      </c>
      <c r="AF45" s="78">
        <f t="shared" si="36"/>
        <v>0</v>
      </c>
      <c r="AG45" s="14">
        <v>13524834</v>
      </c>
      <c r="AH45" s="16">
        <v>8210973</v>
      </c>
      <c r="AI45" s="16">
        <v>19523058</v>
      </c>
      <c r="AJ45" s="16">
        <f t="shared" si="37"/>
        <v>5998224</v>
      </c>
      <c r="AK45" s="16">
        <v>2212749</v>
      </c>
      <c r="AL45" s="16">
        <f t="shared" si="38"/>
        <v>21735807</v>
      </c>
      <c r="AM45" s="17">
        <v>1096727</v>
      </c>
      <c r="AN45" s="11">
        <v>12307598.939999999</v>
      </c>
      <c r="AO45" s="10">
        <v>5947808.0600000005</v>
      </c>
      <c r="AP45" s="10">
        <v>17052453</v>
      </c>
      <c r="AQ45" s="10">
        <f t="shared" si="39"/>
        <v>4744854.0600000005</v>
      </c>
      <c r="AR45" s="10">
        <v>1202954</v>
      </c>
      <c r="AS45" s="10">
        <f t="shared" si="40"/>
        <v>21797307.060000002</v>
      </c>
      <c r="AT45" s="12">
        <v>404563</v>
      </c>
      <c r="AV45" s="33">
        <f t="shared" si="65"/>
        <v>7.4923050011602657</v>
      </c>
      <c r="AW45" s="33">
        <f t="shared" si="66"/>
        <v>14.752304249006588</v>
      </c>
      <c r="AX45" s="7">
        <f t="shared" si="75"/>
        <v>9.3653812514503318</v>
      </c>
      <c r="AY45" s="7">
        <f t="shared" si="76"/>
        <v>17.906265884772001</v>
      </c>
      <c r="AZ45" s="7">
        <f t="shared" si="9"/>
        <v>10.234860536553384</v>
      </c>
      <c r="BA45" s="7">
        <f t="shared" si="42"/>
        <v>71.184635187785489</v>
      </c>
      <c r="BB45" s="40">
        <f t="shared" si="71"/>
        <v>13.588805610813301</v>
      </c>
      <c r="BC45" s="35">
        <f t="shared" si="67"/>
        <v>8.577810189029222</v>
      </c>
      <c r="BD45" s="35">
        <f t="shared" si="68"/>
        <v>20.365615476229468</v>
      </c>
      <c r="BE45" s="32">
        <f t="shared" si="77"/>
        <v>10.722262736286527</v>
      </c>
      <c r="BF45" s="32">
        <f t="shared" si="78"/>
        <v>8.3505354283253475</v>
      </c>
      <c r="BG45" s="32">
        <f t="shared" si="13"/>
        <v>10.205983366756351</v>
      </c>
      <c r="BH45" s="32">
        <f t="shared" si="45"/>
        <v>192.97392840075443</v>
      </c>
      <c r="BI45" s="37">
        <f t="shared" si="72"/>
        <v>16.284722943440784</v>
      </c>
      <c r="BJ45" s="72">
        <f t="shared" si="14"/>
        <v>10.525171592711715</v>
      </c>
      <c r="BK45" s="65">
        <f t="shared" si="15"/>
        <v>13.156464490889643</v>
      </c>
      <c r="BL45" s="65">
        <f t="shared" si="16"/>
        <v>14.377906846826933</v>
      </c>
      <c r="BM45" s="65">
        <f t="shared" si="47"/>
        <v>2.6656927816720684</v>
      </c>
      <c r="BN45" s="72">
        <f t="shared" si="48"/>
        <v>9.5010327498362344</v>
      </c>
      <c r="BO45" s="65">
        <f t="shared" si="49"/>
        <v>6.9551153074878247</v>
      </c>
      <c r="BP45" s="36">
        <f t="shared" si="50"/>
        <v>4.4450617034729376</v>
      </c>
      <c r="BQ45" s="63">
        <f t="shared" si="17"/>
        <v>5.556327129341172</v>
      </c>
      <c r="BR45" s="63">
        <f t="shared" si="58"/>
        <v>5.2887887246412353</v>
      </c>
      <c r="BS45" s="63">
        <f t="shared" si="51"/>
        <v>1.6655892451035632</v>
      </c>
      <c r="BT45" s="36">
        <f t="shared" si="52"/>
        <v>22.496875560100719</v>
      </c>
      <c r="BU45" s="63">
        <f t="shared" si="53"/>
        <v>18.907921115110057</v>
      </c>
      <c r="BV45" s="45">
        <f t="shared" si="54"/>
        <v>0.91584348198620302</v>
      </c>
      <c r="BW45" s="23">
        <f t="shared" si="18"/>
        <v>0.73667822528009275</v>
      </c>
      <c r="BX45" s="45">
        <f t="shared" si="55"/>
        <v>1.6525217072662959</v>
      </c>
      <c r="BY45" s="23">
        <f t="shared" si="19"/>
        <v>0.35810554763851105</v>
      </c>
      <c r="BZ45" s="23">
        <f t="shared" si="56"/>
        <v>2.010627254904807</v>
      </c>
      <c r="CA45" s="23">
        <f t="shared" si="20"/>
        <v>0.70560015247877705</v>
      </c>
      <c r="CB45" s="23">
        <f t="shared" si="21"/>
        <v>2.7162274073835841</v>
      </c>
      <c r="CC45" s="56">
        <f t="shared" si="69"/>
        <v>0</v>
      </c>
      <c r="CD45" s="76"/>
      <c r="CE45" s="76">
        <f t="shared" si="61"/>
        <v>0</v>
      </c>
      <c r="CF45" s="76">
        <f t="shared" si="62"/>
        <v>0</v>
      </c>
      <c r="CG45" s="76">
        <f t="shared" si="25"/>
        <v>0</v>
      </c>
      <c r="CH45" s="1">
        <v>2.580313994526743</v>
      </c>
      <c r="CI45" s="73">
        <v>1.6826940949072779</v>
      </c>
      <c r="CJ45" s="73">
        <v>0.25329909510913989</v>
      </c>
      <c r="CK45" s="73">
        <f t="shared" si="57"/>
        <v>1.9359931900164178</v>
      </c>
      <c r="CL45" s="73">
        <v>0.64432080451032514</v>
      </c>
    </row>
    <row r="46" spans="1:90" x14ac:dyDescent="0.25">
      <c r="A46">
        <v>1977</v>
      </c>
      <c r="B46" s="41">
        <v>68980101.924266249</v>
      </c>
      <c r="C46" s="41">
        <v>68980101.924266249</v>
      </c>
      <c r="D46" s="41">
        <f t="shared" si="26"/>
        <v>0</v>
      </c>
      <c r="E46" s="41"/>
      <c r="F46" s="41"/>
      <c r="G46" s="39">
        <v>38035611.986487627</v>
      </c>
      <c r="H46" s="39">
        <v>11036260.219023438</v>
      </c>
      <c r="I46" s="41"/>
      <c r="J46" s="41"/>
      <c r="K46" s="39">
        <f t="shared" si="70"/>
        <v>37131109.572827421</v>
      </c>
      <c r="L46" s="39">
        <f t="shared" si="73"/>
        <v>10773813.436007693</v>
      </c>
      <c r="M46" s="41">
        <f t="shared" si="29"/>
        <v>49071872.205511063</v>
      </c>
      <c r="N46" s="41">
        <f t="shared" si="74"/>
        <v>47904923.008835115</v>
      </c>
      <c r="O46" s="39">
        <v>21588563.79448894</v>
      </c>
      <c r="P46" s="39">
        <f t="shared" si="30"/>
        <v>21075178.915431138</v>
      </c>
      <c r="Q46" s="41">
        <f t="shared" si="31"/>
        <v>70660436</v>
      </c>
      <c r="R46" s="41">
        <f t="shared" si="59"/>
        <v>0</v>
      </c>
      <c r="S46" s="41">
        <v>68980101.924266249</v>
      </c>
      <c r="T46" s="2">
        <v>2492977884.1763</v>
      </c>
      <c r="U46" s="2">
        <v>113336180</v>
      </c>
      <c r="V46" s="1">
        <f t="shared" si="32"/>
        <v>21.996311188327507</v>
      </c>
      <c r="W46" s="23">
        <f t="shared" si="60"/>
        <v>2.7669760875980587</v>
      </c>
      <c r="X46" s="24"/>
      <c r="Y46" s="24"/>
      <c r="Z46" s="23">
        <f t="shared" si="63"/>
        <v>1.4894279571636007</v>
      </c>
      <c r="AA46" s="23">
        <f t="shared" si="64"/>
        <v>0.43216642652116616</v>
      </c>
      <c r="AB46" s="23">
        <f t="shared" si="33"/>
        <v>1.9215943836847669</v>
      </c>
      <c r="AC46" s="23">
        <f t="shared" si="34"/>
        <v>0.84538170391329182</v>
      </c>
      <c r="AD46" s="23">
        <f t="shared" si="35"/>
        <v>2.7669760875980587</v>
      </c>
      <c r="AE46" s="23">
        <v>2.8343787744168769</v>
      </c>
      <c r="AF46" s="78">
        <f t="shared" si="36"/>
        <v>0</v>
      </c>
      <c r="AG46" s="14">
        <v>14163728</v>
      </c>
      <c r="AH46" s="16">
        <v>8642409</v>
      </c>
      <c r="AI46" s="16">
        <v>20368436</v>
      </c>
      <c r="AJ46" s="16">
        <f t="shared" si="37"/>
        <v>6204708</v>
      </c>
      <c r="AK46" s="16">
        <v>2437701</v>
      </c>
      <c r="AL46" s="16">
        <f t="shared" si="38"/>
        <v>22806137</v>
      </c>
      <c r="AM46" s="17">
        <v>1159046</v>
      </c>
      <c r="AN46" s="11">
        <v>12888992.48</v>
      </c>
      <c r="AO46" s="10">
        <v>6351594.5199999996</v>
      </c>
      <c r="AP46" s="10">
        <v>17930300</v>
      </c>
      <c r="AQ46" s="10">
        <f t="shared" si="39"/>
        <v>5041307.5199999996</v>
      </c>
      <c r="AR46" s="10">
        <v>1310287</v>
      </c>
      <c r="AS46" s="10">
        <f t="shared" si="40"/>
        <v>22971607.52</v>
      </c>
      <c r="AT46" s="12">
        <v>409479</v>
      </c>
      <c r="AV46" s="33">
        <f t="shared" si="65"/>
        <v>6.6301045421504572</v>
      </c>
      <c r="AW46" s="33">
        <f t="shared" si="66"/>
        <v>14.33387029122345</v>
      </c>
      <c r="AX46" s="7">
        <f t="shared" si="75"/>
        <v>8.287630677688071</v>
      </c>
      <c r="AY46" s="7">
        <f t="shared" si="76"/>
        <v>20.092739801214201</v>
      </c>
      <c r="AZ46" s="7">
        <f t="shared" si="9"/>
        <v>9.5494544716751371</v>
      </c>
      <c r="BA46" s="7">
        <f t="shared" si="42"/>
        <v>82.664823452583889</v>
      </c>
      <c r="BB46" s="40">
        <f t="shared" si="71"/>
        <v>12.071329980966469</v>
      </c>
      <c r="BC46" s="35">
        <f t="shared" si="67"/>
        <v>7.5316564720111145</v>
      </c>
      <c r="BD46" s="35">
        <f t="shared" si="68"/>
        <v>19.503633177406005</v>
      </c>
      <c r="BE46" s="32">
        <f t="shared" si="77"/>
        <v>9.4145705900138932</v>
      </c>
      <c r="BF46" s="32">
        <f t="shared" si="78"/>
        <v>9.715751660029591</v>
      </c>
      <c r="BG46" s="32">
        <f t="shared" si="13"/>
        <v>9.480667243973782</v>
      </c>
      <c r="BH46" s="32">
        <f t="shared" si="45"/>
        <v>233.98595035013651</v>
      </c>
      <c r="BI46" s="37">
        <f t="shared" si="72"/>
        <v>14.228572872386788</v>
      </c>
      <c r="BJ46" s="72">
        <f t="shared" si="14"/>
        <v>8.0204665845000562</v>
      </c>
      <c r="BK46" s="65">
        <f t="shared" si="15"/>
        <v>10.02558323062507</v>
      </c>
      <c r="BL46" s="65">
        <f t="shared" si="16"/>
        <v>11.552017016225353</v>
      </c>
      <c r="BM46" s="65">
        <f t="shared" si="47"/>
        <v>2.4468600551605828</v>
      </c>
      <c r="BN46" s="72">
        <f t="shared" si="48"/>
        <v>12.468102565660567</v>
      </c>
      <c r="BO46" s="65">
        <f t="shared" si="49"/>
        <v>8.656496944173929</v>
      </c>
      <c r="BP46" s="36">
        <f t="shared" si="50"/>
        <v>3.2188498757043944</v>
      </c>
      <c r="BQ46" s="63">
        <f t="shared" si="17"/>
        <v>4.0235623446304931</v>
      </c>
      <c r="BR46" s="63">
        <f t="shared" si="58"/>
        <v>4.0518104739993639</v>
      </c>
      <c r="BS46" s="63">
        <f t="shared" si="51"/>
        <v>1.3991638118471561</v>
      </c>
      <c r="BT46" s="36">
        <f t="shared" si="52"/>
        <v>31.066997176473347</v>
      </c>
      <c r="BU46" s="63">
        <f t="shared" si="53"/>
        <v>24.680325163702538</v>
      </c>
      <c r="BV46" s="45">
        <f t="shared" si="54"/>
        <v>0.82857034132069396</v>
      </c>
      <c r="BW46" s="23">
        <f t="shared" si="18"/>
        <v>0.66085761584290648</v>
      </c>
      <c r="BX46" s="45">
        <f t="shared" si="55"/>
        <v>1.4894279571636004</v>
      </c>
      <c r="BY46" s="23">
        <f t="shared" si="19"/>
        <v>0.43216642652116616</v>
      </c>
      <c r="BZ46" s="23">
        <f t="shared" si="56"/>
        <v>1.9215943836847666</v>
      </c>
      <c r="CA46" s="23">
        <f t="shared" si="20"/>
        <v>0.84538170391329182</v>
      </c>
      <c r="CB46" s="23">
        <f t="shared" si="21"/>
        <v>2.7669760875980582</v>
      </c>
      <c r="CC46" s="56">
        <f t="shared" si="69"/>
        <v>0</v>
      </c>
      <c r="CD46" s="76"/>
      <c r="CE46" s="76">
        <f t="shared" si="61"/>
        <v>0</v>
      </c>
      <c r="CF46" s="76">
        <f t="shared" si="62"/>
        <v>0</v>
      </c>
      <c r="CG46" s="76">
        <f t="shared" si="25"/>
        <v>0</v>
      </c>
      <c r="CH46" s="1">
        <v>2.5448548008315095</v>
      </c>
      <c r="CI46" s="73">
        <v>1.6576954742103596</v>
      </c>
      <c r="CJ46" s="73">
        <v>0.24002622777860125</v>
      </c>
      <c r="CK46" s="73">
        <f t="shared" si="57"/>
        <v>1.8977217019889607</v>
      </c>
      <c r="CL46" s="73">
        <v>0.64713309884254833</v>
      </c>
    </row>
    <row r="47" spans="1:90" x14ac:dyDescent="0.25">
      <c r="A47">
        <v>1978</v>
      </c>
      <c r="B47" s="41">
        <v>108954116</v>
      </c>
      <c r="C47" s="41">
        <v>108954116</v>
      </c>
      <c r="D47" s="41">
        <f t="shared" si="26"/>
        <v>0</v>
      </c>
      <c r="E47" s="41"/>
      <c r="F47" s="41"/>
      <c r="G47" s="39">
        <v>59432295.904021069</v>
      </c>
      <c r="H47" s="39">
        <v>19737298.520708099</v>
      </c>
      <c r="I47" s="41"/>
      <c r="J47" s="41"/>
      <c r="K47" s="39">
        <f t="shared" si="70"/>
        <v>59038661.3561147</v>
      </c>
      <c r="L47" s="39">
        <f t="shared" si="73"/>
        <v>19606573.593092334</v>
      </c>
      <c r="M47" s="41">
        <f t="shared" si="29"/>
        <v>79169594.424729168</v>
      </c>
      <c r="N47" s="41">
        <f t="shared" si="74"/>
        <v>78645234.949207038</v>
      </c>
      <c r="O47" s="39">
        <v>30510962.575270832</v>
      </c>
      <c r="P47" s="39">
        <f t="shared" si="30"/>
        <v>30308881.050792959</v>
      </c>
      <c r="Q47" s="41">
        <f t="shared" si="31"/>
        <v>109680557</v>
      </c>
      <c r="R47" s="41">
        <f t="shared" si="59"/>
        <v>0</v>
      </c>
      <c r="S47" s="41">
        <v>108954116</v>
      </c>
      <c r="T47" s="2">
        <v>3617245645.7917399</v>
      </c>
      <c r="U47" s="2">
        <v>115993870</v>
      </c>
      <c r="V47" s="1">
        <f t="shared" si="32"/>
        <v>31.184800074277547</v>
      </c>
      <c r="W47" s="23">
        <f t="shared" si="60"/>
        <v>3.0120740106980546</v>
      </c>
      <c r="X47" s="24"/>
      <c r="Y47" s="24"/>
      <c r="Z47" s="23">
        <f t="shared" si="63"/>
        <v>1.6321440990550247</v>
      </c>
      <c r="AA47" s="23">
        <f t="shared" si="64"/>
        <v>0.54203047050184128</v>
      </c>
      <c r="AB47" s="23">
        <f t="shared" si="33"/>
        <v>2.1741745695568659</v>
      </c>
      <c r="AC47" s="23">
        <f t="shared" si="34"/>
        <v>0.83789944114118831</v>
      </c>
      <c r="AD47" s="23">
        <f t="shared" si="35"/>
        <v>3.0120740106980541</v>
      </c>
      <c r="AE47" s="23">
        <v>3.0321567219965018</v>
      </c>
      <c r="AF47" s="78">
        <f t="shared" si="36"/>
        <v>0</v>
      </c>
      <c r="AG47" s="14">
        <v>14814043</v>
      </c>
      <c r="AH47" s="16">
        <v>9197006</v>
      </c>
      <c r="AI47" s="16">
        <v>21473100</v>
      </c>
      <c r="AJ47" s="16">
        <f t="shared" si="37"/>
        <v>6659057</v>
      </c>
      <c r="AK47" s="16">
        <v>2537949</v>
      </c>
      <c r="AL47" s="16">
        <f t="shared" si="38"/>
        <v>24011049</v>
      </c>
      <c r="AM47" s="17">
        <v>1225557</v>
      </c>
      <c r="AN47" s="11">
        <v>13480779.130000001</v>
      </c>
      <c r="AO47" s="10">
        <v>6672300.8700000001</v>
      </c>
      <c r="AP47" s="10">
        <v>18789277</v>
      </c>
      <c r="AQ47" s="10">
        <f t="shared" si="39"/>
        <v>5308497.8699999992</v>
      </c>
      <c r="AR47" s="10">
        <v>1363803</v>
      </c>
      <c r="AS47" s="10">
        <f t="shared" si="40"/>
        <v>24097774.869999997</v>
      </c>
      <c r="AT47" s="12">
        <v>452353</v>
      </c>
      <c r="AV47" s="33">
        <f t="shared" si="65"/>
        <v>7.0532418867161475</v>
      </c>
      <c r="AW47" s="33">
        <f t="shared" si="66"/>
        <v>16.059997544773907</v>
      </c>
      <c r="AX47" s="7">
        <f t="shared" si="75"/>
        <v>8.8165523583951835</v>
      </c>
      <c r="AY47" s="7">
        <f t="shared" si="76"/>
        <v>24.772842926090874</v>
      </c>
      <c r="AZ47" s="7">
        <f t="shared" si="9"/>
        <v>10.503119725359982</v>
      </c>
      <c r="BA47" s="7">
        <f t="shared" si="42"/>
        <v>79.30369525758789</v>
      </c>
      <c r="BB47" s="40">
        <f t="shared" si="71"/>
        <v>12.739293543791781</v>
      </c>
      <c r="BC47" s="35">
        <f t="shared" si="67"/>
        <v>8.0607129458810221</v>
      </c>
      <c r="BD47" s="35">
        <f t="shared" si="68"/>
        <v>22.136875518215486</v>
      </c>
      <c r="BE47" s="32">
        <f t="shared" si="77"/>
        <v>10.075891182351278</v>
      </c>
      <c r="BF47" s="32">
        <f t="shared" si="78"/>
        <v>11.843691656492917</v>
      </c>
      <c r="BG47" s="32">
        <f t="shared" si="13"/>
        <v>10.465319878660029</v>
      </c>
      <c r="BH47" s="32">
        <f t="shared" si="45"/>
        <v>214.85697861803422</v>
      </c>
      <c r="BI47" s="37">
        <f t="shared" si="72"/>
        <v>15.193378912159567</v>
      </c>
      <c r="BJ47" s="72">
        <f t="shared" si="14"/>
        <v>8.8939637223793593</v>
      </c>
      <c r="BK47" s="65">
        <f t="shared" si="15"/>
        <v>11.117454652974198</v>
      </c>
      <c r="BL47" s="65">
        <f t="shared" si="16"/>
        <v>13.244174424967957</v>
      </c>
      <c r="BM47" s="65">
        <f t="shared" si="47"/>
        <v>2.5835577897106243</v>
      </c>
      <c r="BN47" s="72">
        <f t="shared" si="48"/>
        <v>11.243580828688998</v>
      </c>
      <c r="BO47" s="65">
        <f t="shared" si="49"/>
        <v>7.550489505142707</v>
      </c>
      <c r="BP47" s="36">
        <f t="shared" si="50"/>
        <v>3.7516644782625828</v>
      </c>
      <c r="BQ47" s="63">
        <f t="shared" si="17"/>
        <v>4.6895805978282281</v>
      </c>
      <c r="BR47" s="63">
        <f t="shared" si="58"/>
        <v>4.8708307945002502</v>
      </c>
      <c r="BS47" s="63">
        <f t="shared" si="51"/>
        <v>1.5832645168981705</v>
      </c>
      <c r="BT47" s="36">
        <f t="shared" si="52"/>
        <v>26.654835628134467</v>
      </c>
      <c r="BU47" s="63">
        <f t="shared" si="53"/>
        <v>20.530378536842615</v>
      </c>
      <c r="BV47" s="45">
        <f t="shared" si="54"/>
        <v>0.90079784905197258</v>
      </c>
      <c r="BW47" s="23">
        <f t="shared" si="18"/>
        <v>0.73134625000305165</v>
      </c>
      <c r="BX47" s="45">
        <f t="shared" si="55"/>
        <v>1.6321440990550242</v>
      </c>
      <c r="BY47" s="23">
        <f t="shared" si="19"/>
        <v>0.54203047050184128</v>
      </c>
      <c r="BZ47" s="23">
        <f t="shared" si="56"/>
        <v>2.1741745695568655</v>
      </c>
      <c r="CA47" s="23">
        <f t="shared" si="20"/>
        <v>0.83789944114118831</v>
      </c>
      <c r="CB47" s="23">
        <f t="shared" si="21"/>
        <v>3.0120740106980537</v>
      </c>
      <c r="CC47" s="56">
        <f t="shared" si="69"/>
        <v>0</v>
      </c>
      <c r="CD47" s="76"/>
      <c r="CE47" s="76">
        <f t="shared" si="61"/>
        <v>0</v>
      </c>
      <c r="CF47" s="76">
        <f t="shared" si="62"/>
        <v>0</v>
      </c>
      <c r="CG47" s="76">
        <f t="shared" si="25"/>
        <v>0</v>
      </c>
      <c r="CH47" s="1">
        <v>2.509395607136276</v>
      </c>
      <c r="CI47" s="73">
        <v>1.6328234784702162</v>
      </c>
      <c r="CJ47" s="73">
        <v>0.22741475106360137</v>
      </c>
      <c r="CK47" s="73">
        <f t="shared" si="57"/>
        <v>1.8602382295338176</v>
      </c>
      <c r="CL47" s="73">
        <v>0.64915737760245829</v>
      </c>
    </row>
    <row r="48" spans="1:90" x14ac:dyDescent="0.25">
      <c r="A48">
        <v>1979</v>
      </c>
      <c r="B48" s="41">
        <v>181330175</v>
      </c>
      <c r="C48" s="41">
        <v>181330175</v>
      </c>
      <c r="D48" s="41">
        <f t="shared" si="26"/>
        <v>0</v>
      </c>
      <c r="E48" s="41"/>
      <c r="F48" s="41"/>
      <c r="G48" s="39">
        <v>108883679.06532137</v>
      </c>
      <c r="H48" s="39">
        <v>25376936.379910823</v>
      </c>
      <c r="I48" s="41"/>
      <c r="J48" s="41"/>
      <c r="K48" s="39">
        <f t="shared" si="70"/>
        <v>109034460.11494559</v>
      </c>
      <c r="L48" s="39">
        <f t="shared" si="73"/>
        <v>25412078.11222972</v>
      </c>
      <c r="M48" s="41">
        <f t="shared" si="29"/>
        <v>134260615.44523218</v>
      </c>
      <c r="N48" s="41">
        <f t="shared" si="74"/>
        <v>134446538.2271753</v>
      </c>
      <c r="O48" s="39">
        <v>46818802.55476781</v>
      </c>
      <c r="P48" s="39">
        <f t="shared" si="30"/>
        <v>46883636.772824697</v>
      </c>
      <c r="Q48" s="41">
        <f t="shared" si="31"/>
        <v>181079418</v>
      </c>
      <c r="R48" s="41">
        <f t="shared" si="59"/>
        <v>0</v>
      </c>
      <c r="S48" s="41">
        <v>181330175</v>
      </c>
      <c r="T48" s="2">
        <v>5961236013.0127201</v>
      </c>
      <c r="U48" s="2">
        <v>118603157</v>
      </c>
      <c r="V48" s="1">
        <f t="shared" si="32"/>
        <v>50.262034871573611</v>
      </c>
      <c r="W48" s="23">
        <f t="shared" si="60"/>
        <v>3.0418217732727952</v>
      </c>
      <c r="X48" s="24"/>
      <c r="Y48" s="24"/>
      <c r="Z48" s="23">
        <f t="shared" si="63"/>
        <v>1.8290579315587472</v>
      </c>
      <c r="AA48" s="23">
        <f t="shared" si="64"/>
        <v>0.42628874375646186</v>
      </c>
      <c r="AB48" s="23">
        <f t="shared" si="33"/>
        <v>2.2553466753152089</v>
      </c>
      <c r="AC48" s="23">
        <f t="shared" si="34"/>
        <v>0.78647509795758619</v>
      </c>
      <c r="AD48" s="23">
        <f t="shared" si="35"/>
        <v>3.0418217732727952</v>
      </c>
      <c r="AE48" s="23">
        <v>3.0376153134135877</v>
      </c>
      <c r="AF48" s="78">
        <f t="shared" si="36"/>
        <v>0</v>
      </c>
      <c r="AG48" s="14">
        <v>15719836</v>
      </c>
      <c r="AH48" s="16">
        <v>8825047</v>
      </c>
      <c r="AI48" s="16">
        <v>21886805</v>
      </c>
      <c r="AJ48" s="16">
        <f t="shared" si="37"/>
        <v>6166969</v>
      </c>
      <c r="AK48" s="16">
        <v>2658078</v>
      </c>
      <c r="AL48" s="16">
        <f t="shared" si="38"/>
        <v>24544883</v>
      </c>
      <c r="AM48" s="17">
        <v>1311799</v>
      </c>
      <c r="AN48" s="11">
        <v>14305050.76</v>
      </c>
      <c r="AO48" s="10">
        <v>6210335.2400000002</v>
      </c>
      <c r="AP48" s="10">
        <v>19096141</v>
      </c>
      <c r="AQ48" s="10">
        <f t="shared" si="39"/>
        <v>4791090.24</v>
      </c>
      <c r="AR48" s="10">
        <v>1419245</v>
      </c>
      <c r="AS48" s="10">
        <f t="shared" si="40"/>
        <v>23887231.240000002</v>
      </c>
      <c r="AT48" s="12">
        <v>462303</v>
      </c>
      <c r="AV48" s="33">
        <f t="shared" si="65"/>
        <v>7.9292357205634119</v>
      </c>
      <c r="AW48" s="33">
        <f t="shared" si="66"/>
        <v>16.186310473954315</v>
      </c>
      <c r="AX48" s="7">
        <f t="shared" si="75"/>
        <v>9.9115446507042648</v>
      </c>
      <c r="AY48" s="7">
        <f t="shared" si="76"/>
        <v>19.020958302608285</v>
      </c>
      <c r="AZ48" s="7">
        <f t="shared" si="9"/>
        <v>10.898044852030372</v>
      </c>
      <c r="BA48" s="7">
        <f t="shared" si="42"/>
        <v>71.107257681743917</v>
      </c>
      <c r="BB48" s="40">
        <f t="shared" si="71"/>
        <v>14.964524693761017</v>
      </c>
      <c r="BC48" s="35">
        <f t="shared" si="67"/>
        <v>9.0879951093263234</v>
      </c>
      <c r="BD48" s="35">
        <f t="shared" si="68"/>
        <v>23.00116582583054</v>
      </c>
      <c r="BE48" s="32">
        <f t="shared" si="77"/>
        <v>11.359993886657904</v>
      </c>
      <c r="BF48" s="32">
        <f t="shared" si="78"/>
        <v>10.552752770334047</v>
      </c>
      <c r="BG48" s="32">
        <f t="shared" si="13"/>
        <v>11.198084580598623</v>
      </c>
      <c r="BH48" s="32">
        <f t="shared" si="45"/>
        <v>201.76903355516617</v>
      </c>
      <c r="BI48" s="37">
        <f t="shared" si="72"/>
        <v>18.143639405383556</v>
      </c>
      <c r="BJ48" s="72">
        <f t="shared" si="14"/>
        <v>11.151091996899163</v>
      </c>
      <c r="BK48" s="65">
        <f t="shared" si="15"/>
        <v>13.938864996123954</v>
      </c>
      <c r="BL48" s="65">
        <f t="shared" si="16"/>
        <v>15.326206082657492</v>
      </c>
      <c r="BM48" s="65">
        <f t="shared" si="47"/>
        <v>2.7295641790621072</v>
      </c>
      <c r="BN48" s="72">
        <f t="shared" si="48"/>
        <v>8.9677315932652579</v>
      </c>
      <c r="BO48" s="65">
        <f t="shared" si="49"/>
        <v>6.5247719794891648</v>
      </c>
      <c r="BP48" s="36">
        <f t="shared" si="50"/>
        <v>4.5041575256599282</v>
      </c>
      <c r="BQ48" s="63">
        <f t="shared" si="17"/>
        <v>5.6301969070749101</v>
      </c>
      <c r="BR48" s="63">
        <f t="shared" si="58"/>
        <v>5.5499520334159334</v>
      </c>
      <c r="BS48" s="63">
        <f t="shared" si="51"/>
        <v>1.7137892850932357</v>
      </c>
      <c r="BT48" s="36">
        <f t="shared" si="52"/>
        <v>22.201710182271761</v>
      </c>
      <c r="BU48" s="63">
        <f t="shared" si="53"/>
        <v>18.018173742386583</v>
      </c>
      <c r="BV48" s="45">
        <f t="shared" si="54"/>
        <v>1.0509525065390855</v>
      </c>
      <c r="BW48" s="23">
        <f t="shared" si="18"/>
        <v>0.77810542501966196</v>
      </c>
      <c r="BX48" s="45">
        <f t="shared" si="55"/>
        <v>1.8290579315587474</v>
      </c>
      <c r="BY48" s="23">
        <f t="shared" si="19"/>
        <v>0.42628874375646192</v>
      </c>
      <c r="BZ48" s="23">
        <f t="shared" si="56"/>
        <v>2.2553466753152094</v>
      </c>
      <c r="CA48" s="23">
        <f t="shared" si="20"/>
        <v>0.78647509795758619</v>
      </c>
      <c r="CB48" s="23">
        <f t="shared" si="21"/>
        <v>3.0418217732727957</v>
      </c>
      <c r="CC48" s="56">
        <f t="shared" si="69"/>
        <v>0</v>
      </c>
      <c r="CD48" s="76"/>
      <c r="CE48" s="76">
        <f t="shared" si="61"/>
        <v>0</v>
      </c>
      <c r="CF48" s="76">
        <f t="shared" si="62"/>
        <v>0</v>
      </c>
      <c r="CG48" s="76">
        <f t="shared" si="25"/>
        <v>0</v>
      </c>
      <c r="CH48" s="1">
        <v>2.4739364134410424</v>
      </c>
      <c r="CI48" s="73">
        <v>1.6080706158235851</v>
      </c>
      <c r="CJ48" s="73">
        <v>0.21542553327809244</v>
      </c>
      <c r="CK48" s="73">
        <f t="shared" si="57"/>
        <v>1.8234961491016777</v>
      </c>
      <c r="CL48" s="73">
        <v>0.65044026433936453</v>
      </c>
    </row>
    <row r="49" spans="1:90" x14ac:dyDescent="0.25">
      <c r="A49">
        <v>1980</v>
      </c>
      <c r="B49" s="47">
        <v>340072783</v>
      </c>
      <c r="C49" s="41">
        <v>325429450</v>
      </c>
      <c r="D49" s="41">
        <f t="shared" si="26"/>
        <v>14643333</v>
      </c>
      <c r="E49" s="41"/>
      <c r="F49" s="41"/>
      <c r="G49" s="39">
        <v>206178454.96691665</v>
      </c>
      <c r="H49" s="39">
        <v>33157014.295628969</v>
      </c>
      <c r="I49" s="41"/>
      <c r="J49" s="41"/>
      <c r="K49" s="39">
        <f t="shared" si="70"/>
        <v>229887478.60734269</v>
      </c>
      <c r="L49" s="39">
        <f t="shared" si="73"/>
        <v>36969829.926181406</v>
      </c>
      <c r="M49" s="41">
        <f t="shared" si="29"/>
        <v>239335469.26254562</v>
      </c>
      <c r="N49" s="41">
        <f t="shared" si="74"/>
        <v>266857308.5335241</v>
      </c>
      <c r="O49" s="39">
        <v>65664530.737454377</v>
      </c>
      <c r="P49" s="39">
        <f t="shared" si="30"/>
        <v>73215474.466475904</v>
      </c>
      <c r="Q49" s="41">
        <f t="shared" si="31"/>
        <v>305000000</v>
      </c>
      <c r="R49" s="41">
        <f t="shared" si="59"/>
        <v>0</v>
      </c>
      <c r="S49" s="41">
        <v>325429450</v>
      </c>
      <c r="T49" s="2">
        <v>12507806000</v>
      </c>
      <c r="U49" s="2">
        <v>121150573</v>
      </c>
      <c r="V49" s="1">
        <f t="shared" si="32"/>
        <v>103.24182288432098</v>
      </c>
      <c r="W49" s="23">
        <f t="shared" si="60"/>
        <v>2.7188843750854468</v>
      </c>
      <c r="X49" s="24"/>
      <c r="Y49" s="24"/>
      <c r="Z49" s="23">
        <f t="shared" si="63"/>
        <v>1.837952064553469</v>
      </c>
      <c r="AA49" s="23">
        <f t="shared" si="64"/>
        <v>0.29557405932088654</v>
      </c>
      <c r="AB49" s="23">
        <f t="shared" si="33"/>
        <v>2.1335261238743555</v>
      </c>
      <c r="AC49" s="23">
        <f t="shared" si="34"/>
        <v>0.58535825121109097</v>
      </c>
      <c r="AD49" s="23">
        <f t="shared" si="35"/>
        <v>2.7188843750854463</v>
      </c>
      <c r="AE49" s="23">
        <v>2.7188843750854468</v>
      </c>
      <c r="AF49" s="78">
        <f t="shared" si="36"/>
        <v>0</v>
      </c>
      <c r="AG49" s="14">
        <v>15575951</v>
      </c>
      <c r="AH49" s="16">
        <v>9841485</v>
      </c>
      <c r="AI49" s="16">
        <v>22598254</v>
      </c>
      <c r="AJ49" s="16">
        <f t="shared" si="37"/>
        <v>7022303</v>
      </c>
      <c r="AK49" s="16">
        <v>2819182</v>
      </c>
      <c r="AL49" s="16">
        <f t="shared" si="38"/>
        <v>25417436</v>
      </c>
      <c r="AM49" s="17">
        <v>1377286</v>
      </c>
      <c r="AN49" s="11">
        <v>14174115.41</v>
      </c>
      <c r="AO49" s="10">
        <v>7034325.5899999999</v>
      </c>
      <c r="AP49" s="10">
        <v>19700180</v>
      </c>
      <c r="AQ49" s="10">
        <f t="shared" si="39"/>
        <v>5526064.5899999999</v>
      </c>
      <c r="AR49" s="10">
        <v>1508261</v>
      </c>
      <c r="AS49" s="10">
        <f t="shared" si="40"/>
        <v>25226244.59</v>
      </c>
      <c r="AT49" s="12">
        <v>492232</v>
      </c>
      <c r="AV49" s="33">
        <f t="shared" si="65"/>
        <v>7.882695566380864</v>
      </c>
      <c r="AW49" s="33">
        <f t="shared" si="66"/>
        <v>13.788308626999029</v>
      </c>
      <c r="AX49" s="7">
        <f t="shared" si="75"/>
        <v>9.8533694579760791</v>
      </c>
      <c r="AY49" s="7">
        <f t="shared" si="76"/>
        <v>12.701899576069016</v>
      </c>
      <c r="AZ49" s="7">
        <f t="shared" si="9"/>
        <v>10.169314970158563</v>
      </c>
      <c r="BA49" s="7">
        <f t="shared" si="42"/>
        <v>51.490022801728621</v>
      </c>
      <c r="BB49" s="40">
        <f t="shared" si="71"/>
        <v>14.22445967901416</v>
      </c>
      <c r="BC49" s="35">
        <f t="shared" si="67"/>
        <v>9.0423111166369363</v>
      </c>
      <c r="BD49" s="35">
        <f t="shared" si="68"/>
        <v>19.290752296266906</v>
      </c>
      <c r="BE49" s="32">
        <f t="shared" si="77"/>
        <v>11.302888895796171</v>
      </c>
      <c r="BF49" s="32">
        <f t="shared" si="78"/>
        <v>6.4800123247675243</v>
      </c>
      <c r="BG49" s="32">
        <f t="shared" si="13"/>
        <v>10.246388894536885</v>
      </c>
      <c r="BH49" s="32">
        <f t="shared" si="45"/>
        <v>144.07126628195974</v>
      </c>
      <c r="BI49" s="37">
        <f t="shared" si="72"/>
        <v>17.101172613483318</v>
      </c>
      <c r="BJ49" s="72">
        <f t="shared" si="14"/>
        <v>15.309170859633465</v>
      </c>
      <c r="BK49" s="65">
        <f t="shared" si="15"/>
        <v>19.136463574541828</v>
      </c>
      <c r="BL49" s="65">
        <f t="shared" si="16"/>
        <v>19.750068880950582</v>
      </c>
      <c r="BM49" s="65">
        <f t="shared" si="47"/>
        <v>2.9831569789841166</v>
      </c>
      <c r="BN49" s="72">
        <f t="shared" si="48"/>
        <v>6.5320323952798462</v>
      </c>
      <c r="BO49" s="65">
        <f t="shared" si="49"/>
        <v>5.0632734803498538</v>
      </c>
      <c r="BP49" s="36">
        <f t="shared" si="50"/>
        <v>6.2762765608933861</v>
      </c>
      <c r="BQ49" s="63">
        <f t="shared" si="17"/>
        <v>7.8453457011167336</v>
      </c>
      <c r="BR49" s="63">
        <f t="shared" si="58"/>
        <v>7.1120280670566398</v>
      </c>
      <c r="BS49" s="63">
        <f t="shared" si="51"/>
        <v>1.9617874446403516</v>
      </c>
      <c r="BT49" s="36">
        <f t="shared" si="52"/>
        <v>15.93301363153533</v>
      </c>
      <c r="BU49" s="63">
        <f t="shared" si="53"/>
        <v>14.060686917590536</v>
      </c>
      <c r="BV49" s="45">
        <f t="shared" si="54"/>
        <v>1.0134535631941715</v>
      </c>
      <c r="BW49" s="23">
        <f t="shared" si="18"/>
        <v>0.82449850135929748</v>
      </c>
      <c r="BX49" s="45">
        <f t="shared" si="55"/>
        <v>1.8379520645534688</v>
      </c>
      <c r="BY49" s="23">
        <f t="shared" si="19"/>
        <v>0.2955740593208866</v>
      </c>
      <c r="BZ49" s="23">
        <f t="shared" si="56"/>
        <v>2.1335261238743555</v>
      </c>
      <c r="CA49" s="23">
        <f t="shared" si="20"/>
        <v>0.58535825121109097</v>
      </c>
      <c r="CB49" s="23">
        <f t="shared" si="21"/>
        <v>2.7188843750854463</v>
      </c>
      <c r="CC49" s="56">
        <f t="shared" si="69"/>
        <v>0</v>
      </c>
      <c r="CD49" s="76"/>
      <c r="CE49" s="76">
        <f t="shared" si="61"/>
        <v>0</v>
      </c>
      <c r="CF49" s="76">
        <f t="shared" si="62"/>
        <v>0</v>
      </c>
      <c r="CG49" s="76">
        <f t="shared" si="25"/>
        <v>0</v>
      </c>
      <c r="CH49" s="1">
        <v>2.4384772197458102</v>
      </c>
      <c r="CI49" s="73">
        <v>1.583429973992496</v>
      </c>
      <c r="CJ49" s="73">
        <v>0.20402247004029078</v>
      </c>
      <c r="CK49" s="73">
        <f t="shared" si="57"/>
        <v>1.7874524440327868</v>
      </c>
      <c r="CL49" s="73">
        <v>0.65102477571302353</v>
      </c>
    </row>
    <row r="50" spans="1:90" x14ac:dyDescent="0.25">
      <c r="A50">
        <v>1981</v>
      </c>
      <c r="B50" s="47">
        <v>772967437</v>
      </c>
      <c r="C50" s="41">
        <v>737125000</v>
      </c>
      <c r="D50" s="41">
        <f t="shared" si="26"/>
        <v>35842437</v>
      </c>
      <c r="E50" s="41"/>
      <c r="F50" s="41"/>
      <c r="G50" s="39">
        <v>431645350.31420368</v>
      </c>
      <c r="H50" s="39">
        <v>58348821.070012271</v>
      </c>
      <c r="I50" s="41"/>
      <c r="J50" s="41"/>
      <c r="K50" s="39">
        <f t="shared" si="70"/>
        <v>534691987.38034803</v>
      </c>
      <c r="L50" s="39">
        <f t="shared" si="73"/>
        <v>72278427.362915039</v>
      </c>
      <c r="M50" s="41">
        <f t="shared" si="29"/>
        <v>489994171.38421595</v>
      </c>
      <c r="N50" s="41">
        <f t="shared" si="74"/>
        <v>606970414.74326301</v>
      </c>
      <c r="O50" s="39">
        <v>134005828.61578406</v>
      </c>
      <c r="P50" s="39">
        <f t="shared" si="30"/>
        <v>165997022.25673696</v>
      </c>
      <c r="Q50" s="41">
        <f t="shared" si="31"/>
        <v>624000000</v>
      </c>
      <c r="R50" s="41">
        <f t="shared" si="59"/>
        <v>0</v>
      </c>
      <c r="S50" s="41">
        <v>737125000</v>
      </c>
      <c r="T50" s="2">
        <v>24015788000</v>
      </c>
      <c r="U50" s="2">
        <v>123626913</v>
      </c>
      <c r="V50" s="1">
        <f t="shared" si="32"/>
        <v>194.260193166839</v>
      </c>
      <c r="W50" s="23">
        <f t="shared" si="60"/>
        <v>3.2185803647167437</v>
      </c>
      <c r="X50" s="24"/>
      <c r="Y50" s="24"/>
      <c r="Z50" s="23">
        <f t="shared" si="63"/>
        <v>2.226418668337462</v>
      </c>
      <c r="AA50" s="23">
        <f t="shared" si="64"/>
        <v>0.30096213109024378</v>
      </c>
      <c r="AB50" s="23">
        <f t="shared" si="33"/>
        <v>2.5273807994277058</v>
      </c>
      <c r="AC50" s="23">
        <f t="shared" si="34"/>
        <v>0.69119956528903803</v>
      </c>
      <c r="AD50" s="23">
        <f t="shared" si="35"/>
        <v>3.2185803647167437</v>
      </c>
      <c r="AE50" s="23">
        <v>3.2185803647167437</v>
      </c>
      <c r="AF50" s="78">
        <f t="shared" si="36"/>
        <v>0</v>
      </c>
      <c r="AG50" s="14">
        <v>15945670</v>
      </c>
      <c r="AH50" s="16">
        <v>9348307</v>
      </c>
      <c r="AI50" s="16">
        <v>22472979</v>
      </c>
      <c r="AJ50" s="16">
        <f t="shared" si="37"/>
        <v>6527309</v>
      </c>
      <c r="AK50" s="16">
        <v>2820998</v>
      </c>
      <c r="AL50" s="16">
        <f t="shared" si="38"/>
        <v>25293977</v>
      </c>
      <c r="AM50" s="17">
        <v>1392738</v>
      </c>
      <c r="AN50" s="11">
        <v>14510559.699999999</v>
      </c>
      <c r="AO50" s="10">
        <v>6551996.2999999998</v>
      </c>
      <c r="AP50" s="10">
        <v>19461274</v>
      </c>
      <c r="AQ50" s="10">
        <f t="shared" si="39"/>
        <v>4950714.3000000007</v>
      </c>
      <c r="AR50" s="10">
        <v>1601282</v>
      </c>
      <c r="AS50" s="10">
        <f t="shared" si="40"/>
        <v>24411988.300000001</v>
      </c>
      <c r="AT50" s="12">
        <v>525427</v>
      </c>
      <c r="AV50" s="33">
        <f t="shared" si="65"/>
        <v>9.7982654462367922</v>
      </c>
      <c r="AW50" s="33">
        <f t="shared" si="66"/>
        <v>16.710232005712353</v>
      </c>
      <c r="AX50" s="7">
        <f t="shared" si="75"/>
        <v>12.24783180779599</v>
      </c>
      <c r="AY50" s="7">
        <f t="shared" si="76"/>
        <v>13.189310732084236</v>
      </c>
      <c r="AZ50" s="7">
        <f t="shared" si="9"/>
        <v>12.352833491100251</v>
      </c>
      <c r="BA50" s="7">
        <f t="shared" si="42"/>
        <v>61.354589681351214</v>
      </c>
      <c r="BB50" s="40">
        <f t="shared" si="71"/>
        <v>18.231917568792387</v>
      </c>
      <c r="BC50" s="35">
        <f t="shared" si="67"/>
        <v>11.314583701442416</v>
      </c>
      <c r="BD50" s="35">
        <f t="shared" si="68"/>
        <v>23.841951624823846</v>
      </c>
      <c r="BE50" s="32">
        <f t="shared" si="77"/>
        <v>14.14322962680302</v>
      </c>
      <c r="BF50" s="32">
        <f t="shared" si="78"/>
        <v>7.515485027400624</v>
      </c>
      <c r="BG50" s="32">
        <f t="shared" si="13"/>
        <v>12.799133047623139</v>
      </c>
      <c r="BH50" s="32">
        <f t="shared" si="45"/>
        <v>162.63128564696092</v>
      </c>
      <c r="BI50" s="37">
        <f t="shared" si="72"/>
        <v>22.434000025350716</v>
      </c>
      <c r="BJ50" s="72">
        <f t="shared" si="14"/>
        <v>15.969898090957299</v>
      </c>
      <c r="BK50" s="65">
        <f t="shared" si="15"/>
        <v>19.962372613696623</v>
      </c>
      <c r="BL50" s="65">
        <f t="shared" si="16"/>
        <v>20.133511698563126</v>
      </c>
      <c r="BM50" s="65">
        <f t="shared" si="47"/>
        <v>3.0023856754335725</v>
      </c>
      <c r="BN50" s="72">
        <f t="shared" si="48"/>
        <v>6.2617807221088908</v>
      </c>
      <c r="BO50" s="65">
        <f t="shared" si="49"/>
        <v>4.9668434149585901</v>
      </c>
      <c r="BP50" s="36">
        <f t="shared" si="50"/>
        <v>6.9571999363050301</v>
      </c>
      <c r="BQ50" s="63">
        <f t="shared" si="17"/>
        <v>8.6964999203812869</v>
      </c>
      <c r="BR50" s="63">
        <f t="shared" si="58"/>
        <v>7.8700312776272483</v>
      </c>
      <c r="BS50" s="63">
        <f t="shared" si="51"/>
        <v>2.0630620367069605</v>
      </c>
      <c r="BT50" s="36">
        <f t="shared" si="52"/>
        <v>14.373598705733045</v>
      </c>
      <c r="BU50" s="63">
        <f t="shared" si="53"/>
        <v>12.706429805975207</v>
      </c>
      <c r="BV50" s="45">
        <f t="shared" si="54"/>
        <v>1.2638017369089742</v>
      </c>
      <c r="BW50" s="23">
        <f t="shared" si="18"/>
        <v>0.96261693142848803</v>
      </c>
      <c r="BX50" s="45">
        <f t="shared" si="55"/>
        <v>2.2264186683374625</v>
      </c>
      <c r="BY50" s="23">
        <f t="shared" si="19"/>
        <v>0.30096213109024378</v>
      </c>
      <c r="BZ50" s="23">
        <f t="shared" si="56"/>
        <v>2.5273807994277062</v>
      </c>
      <c r="CA50" s="23">
        <f t="shared" si="20"/>
        <v>0.69119956528903803</v>
      </c>
      <c r="CB50" s="23">
        <f t="shared" si="21"/>
        <v>3.2185803647167441</v>
      </c>
      <c r="CC50" s="56">
        <f t="shared" si="69"/>
        <v>0</v>
      </c>
      <c r="CD50" s="76"/>
      <c r="CE50" s="76">
        <f t="shared" si="61"/>
        <v>0</v>
      </c>
      <c r="CF50" s="76">
        <f t="shared" si="62"/>
        <v>0</v>
      </c>
      <c r="CG50" s="76">
        <f t="shared" si="25"/>
        <v>0</v>
      </c>
      <c r="CH50" s="1">
        <v>2.5982907577298699</v>
      </c>
      <c r="CI50" s="73">
        <v>1.7093626734164915</v>
      </c>
      <c r="CJ50" s="73">
        <v>0.21905191354476811</v>
      </c>
      <c r="CK50" s="73">
        <f t="shared" si="57"/>
        <v>1.9284145869612597</v>
      </c>
      <c r="CL50" s="73">
        <v>0.66987617076861039</v>
      </c>
    </row>
    <row r="51" spans="1:90" x14ac:dyDescent="0.25">
      <c r="A51">
        <v>1982</v>
      </c>
      <c r="B51" s="47">
        <v>1589123761</v>
      </c>
      <c r="C51" s="41">
        <v>1530022000</v>
      </c>
      <c r="D51" s="41">
        <f t="shared" si="26"/>
        <v>59101761</v>
      </c>
      <c r="E51" s="41"/>
      <c r="F51" s="41"/>
      <c r="G51" s="39">
        <v>886761082.48156917</v>
      </c>
      <c r="H51" s="39">
        <v>138555476.84432116</v>
      </c>
      <c r="I51" s="41"/>
      <c r="J51" s="41"/>
      <c r="K51" s="39">
        <f t="shared" si="70"/>
        <v>1071614529.6589676</v>
      </c>
      <c r="L51" s="39">
        <f t="shared" si="73"/>
        <v>167438631.53611869</v>
      </c>
      <c r="M51" s="41">
        <f t="shared" si="29"/>
        <v>1025316559.3258903</v>
      </c>
      <c r="N51" s="41">
        <f t="shared" si="74"/>
        <v>1239053161.1950862</v>
      </c>
      <c r="O51" s="39">
        <v>289683440.67410964</v>
      </c>
      <c r="P51" s="39">
        <f t="shared" si="30"/>
        <v>350070599.8049137</v>
      </c>
      <c r="Q51" s="41">
        <f t="shared" si="31"/>
        <v>1315000000</v>
      </c>
      <c r="R51" s="41">
        <f t="shared" si="59"/>
        <v>0</v>
      </c>
      <c r="S51" s="41">
        <v>1530022000</v>
      </c>
      <c r="T51" s="2">
        <v>48680718000.000099</v>
      </c>
      <c r="U51" s="2">
        <v>126040053</v>
      </c>
      <c r="V51" s="1">
        <f t="shared" si="32"/>
        <v>386.23212892492279</v>
      </c>
      <c r="W51" s="23">
        <f t="shared" si="60"/>
        <v>3.2643802850237269</v>
      </c>
      <c r="X51" s="24"/>
      <c r="Y51" s="24"/>
      <c r="Z51" s="23">
        <f t="shared" si="63"/>
        <v>2.2013120875886947</v>
      </c>
      <c r="AA51" s="23">
        <f t="shared" si="64"/>
        <v>0.34395267451913575</v>
      </c>
      <c r="AB51" s="23">
        <f t="shared" si="33"/>
        <v>2.5452647621078306</v>
      </c>
      <c r="AC51" s="23">
        <f t="shared" si="34"/>
        <v>0.71911552291589664</v>
      </c>
      <c r="AD51" s="23">
        <f t="shared" si="35"/>
        <v>3.2643802850237273</v>
      </c>
      <c r="AE51" s="23">
        <v>3.2643802850237269</v>
      </c>
      <c r="AF51" s="78">
        <f t="shared" si="36"/>
        <v>0</v>
      </c>
      <c r="AG51" s="14">
        <v>16694572</v>
      </c>
      <c r="AH51" s="16">
        <v>9743817</v>
      </c>
      <c r="AI51" s="16">
        <v>23563884</v>
      </c>
      <c r="AJ51" s="16">
        <f t="shared" si="37"/>
        <v>6869312</v>
      </c>
      <c r="AK51" s="16">
        <v>2874505</v>
      </c>
      <c r="AL51" s="16">
        <f t="shared" si="38"/>
        <v>26438389</v>
      </c>
      <c r="AM51" s="17">
        <v>1203468</v>
      </c>
      <c r="AN51" s="11">
        <v>15192060.52</v>
      </c>
      <c r="AO51" s="10">
        <v>6947078.4800000004</v>
      </c>
      <c r="AP51" s="10">
        <v>20442457</v>
      </c>
      <c r="AQ51" s="10">
        <f t="shared" si="39"/>
        <v>5250396.4800000004</v>
      </c>
      <c r="AR51" s="10">
        <v>1696682</v>
      </c>
      <c r="AS51" s="10">
        <f t="shared" si="40"/>
        <v>25692853.48</v>
      </c>
      <c r="AT51" s="12">
        <v>450416</v>
      </c>
      <c r="AV51" s="33">
        <f t="shared" si="65"/>
        <v>9.4196183342005835</v>
      </c>
      <c r="AW51" s="33">
        <f t="shared" si="66"/>
        <v>16.784881019652943</v>
      </c>
      <c r="AX51" s="7">
        <f t="shared" si="75"/>
        <v>11.77452291775073</v>
      </c>
      <c r="AY51" s="7">
        <f t="shared" si="76"/>
        <v>15.081488230454852</v>
      </c>
      <c r="AZ51" s="7">
        <f t="shared" si="9"/>
        <v>12.134071615146571</v>
      </c>
      <c r="BA51" s="7">
        <f t="shared" si="42"/>
        <v>75.313476238206846</v>
      </c>
      <c r="BB51" s="40">
        <f t="shared" si="71"/>
        <v>17.497675996721075</v>
      </c>
      <c r="BC51" s="35">
        <f t="shared" si="67"/>
        <v>10.857931302062944</v>
      </c>
      <c r="BD51" s="35">
        <f t="shared" si="68"/>
        <v>23.542098954706447</v>
      </c>
      <c r="BE51" s="32">
        <f t="shared" si="77"/>
        <v>13.57241412757868</v>
      </c>
      <c r="BF51" s="32">
        <f t="shared" si="78"/>
        <v>8.2568646941275592</v>
      </c>
      <c r="BG51" s="32">
        <f t="shared" si="13"/>
        <v>12.48616880039528</v>
      </c>
      <c r="BH51" s="32">
        <f t="shared" si="45"/>
        <v>201.2303262349524</v>
      </c>
      <c r="BI51" s="37">
        <f t="shared" si="72"/>
        <v>21.426789987158653</v>
      </c>
      <c r="BJ51" s="72">
        <f t="shared" si="14"/>
        <v>12.507214916501187</v>
      </c>
      <c r="BK51" s="65">
        <f t="shared" si="15"/>
        <v>15.634018645626485</v>
      </c>
      <c r="BL51" s="65">
        <f t="shared" si="16"/>
        <v>16.111421516075104</v>
      </c>
      <c r="BM51" s="65">
        <f t="shared" si="47"/>
        <v>2.7795284314137647</v>
      </c>
      <c r="BN51" s="72">
        <f t="shared" si="48"/>
        <v>7.9953851171188122</v>
      </c>
      <c r="BO51" s="65">
        <f t="shared" si="49"/>
        <v>6.2067769687625276</v>
      </c>
      <c r="BP51" s="36">
        <f t="shared" si="50"/>
        <v>5.3957728465765369</v>
      </c>
      <c r="BQ51" s="63">
        <f t="shared" si="17"/>
        <v>6.7447160582206713</v>
      </c>
      <c r="BR51" s="63">
        <f t="shared" si="58"/>
        <v>6.2049140574451416</v>
      </c>
      <c r="BS51" s="63">
        <f t="shared" si="51"/>
        <v>1.8253415680280389</v>
      </c>
      <c r="BT51" s="36">
        <f t="shared" si="52"/>
        <v>18.533026286206088</v>
      </c>
      <c r="BU51" s="63">
        <f t="shared" si="53"/>
        <v>16.116258674044353</v>
      </c>
      <c r="BV51" s="45">
        <f t="shared" si="54"/>
        <v>1.2476708216937333</v>
      </c>
      <c r="BW51" s="23">
        <f t="shared" si="18"/>
        <v>0.95364126589496145</v>
      </c>
      <c r="BX51" s="45">
        <f t="shared" si="55"/>
        <v>2.2013120875886947</v>
      </c>
      <c r="BY51" s="23">
        <f t="shared" si="19"/>
        <v>0.3439526745191358</v>
      </c>
      <c r="BZ51" s="23">
        <f t="shared" si="56"/>
        <v>2.5452647621078306</v>
      </c>
      <c r="CA51" s="23">
        <f t="shared" si="20"/>
        <v>0.71911552291589664</v>
      </c>
      <c r="CB51" s="23">
        <f t="shared" si="21"/>
        <v>3.2643802850237273</v>
      </c>
      <c r="CC51" s="56">
        <f t="shared" si="69"/>
        <v>0</v>
      </c>
      <c r="CD51" s="76"/>
      <c r="CE51" s="76">
        <f t="shared" si="61"/>
        <v>0</v>
      </c>
      <c r="CF51" s="76">
        <f t="shared" si="62"/>
        <v>0</v>
      </c>
      <c r="CG51" s="76">
        <f t="shared" si="25"/>
        <v>0</v>
      </c>
      <c r="CH51" s="1">
        <v>2.7012748661595301</v>
      </c>
      <c r="CI51" s="73">
        <v>1.7283552741439654</v>
      </c>
      <c r="CJ51" s="73">
        <v>0.25260736511272774</v>
      </c>
      <c r="CK51" s="73">
        <f t="shared" si="57"/>
        <v>1.9809626392566932</v>
      </c>
      <c r="CL51" s="73">
        <v>0.72031222690283681</v>
      </c>
    </row>
    <row r="52" spans="1:90" x14ac:dyDescent="0.25">
      <c r="A52">
        <v>1983</v>
      </c>
      <c r="B52" s="47">
        <v>3439073942</v>
      </c>
      <c r="C52" s="41">
        <v>3306493000</v>
      </c>
      <c r="D52" s="41">
        <f t="shared" si="26"/>
        <v>132580942</v>
      </c>
      <c r="E52" s="41"/>
      <c r="F52" s="41"/>
      <c r="G52" s="39">
        <v>2066462337.7558606</v>
      </c>
      <c r="H52" s="39">
        <v>261047619.33255449</v>
      </c>
      <c r="I52" s="41"/>
      <c r="J52" s="41"/>
      <c r="K52" s="39">
        <f t="shared" si="70"/>
        <v>2411508916.8308725</v>
      </c>
      <c r="L52" s="39">
        <f t="shared" si="73"/>
        <v>304635923.06336051</v>
      </c>
      <c r="M52" s="41">
        <f t="shared" si="29"/>
        <v>2327509957.0884151</v>
      </c>
      <c r="N52" s="41">
        <f t="shared" si="74"/>
        <v>2716144839.8942332</v>
      </c>
      <c r="O52" s="39">
        <v>619490042.91158521</v>
      </c>
      <c r="P52" s="39">
        <f t="shared" si="30"/>
        <v>722929102.10576653</v>
      </c>
      <c r="Q52" s="41">
        <f t="shared" si="31"/>
        <v>2947000000.0000005</v>
      </c>
      <c r="R52" s="41">
        <f t="shared" si="59"/>
        <v>0</v>
      </c>
      <c r="S52" s="41">
        <v>3306493000</v>
      </c>
      <c r="T52" s="2">
        <v>109386334000</v>
      </c>
      <c r="U52" s="2">
        <v>128402131</v>
      </c>
      <c r="V52" s="1">
        <f t="shared" si="32"/>
        <v>851.90435040365492</v>
      </c>
      <c r="W52" s="23">
        <f t="shared" si="60"/>
        <v>3.1439703811629705</v>
      </c>
      <c r="X52" s="24"/>
      <c r="Y52" s="24"/>
      <c r="Z52" s="23">
        <f t="shared" si="63"/>
        <v>2.2045797026444571</v>
      </c>
      <c r="AA52" s="23">
        <f t="shared" si="64"/>
        <v>0.2784954133880751</v>
      </c>
      <c r="AB52" s="23">
        <f t="shared" si="33"/>
        <v>2.4830751160325324</v>
      </c>
      <c r="AC52" s="23">
        <f t="shared" si="34"/>
        <v>0.66089526513043817</v>
      </c>
      <c r="AD52" s="23">
        <f t="shared" si="35"/>
        <v>3.1439703811629705</v>
      </c>
      <c r="AE52" s="23">
        <v>3.1439703811629709</v>
      </c>
      <c r="AF52" s="78">
        <f t="shared" si="36"/>
        <v>0</v>
      </c>
      <c r="AG52" s="14">
        <v>16378400</v>
      </c>
      <c r="AH52" s="16">
        <v>11121486</v>
      </c>
      <c r="AI52" s="16">
        <v>24555789</v>
      </c>
      <c r="AJ52" s="16">
        <f t="shared" si="37"/>
        <v>8177389</v>
      </c>
      <c r="AK52" s="16">
        <v>2944097</v>
      </c>
      <c r="AL52" s="16">
        <f t="shared" si="38"/>
        <v>27499886</v>
      </c>
      <c r="AM52" s="17">
        <v>1438992</v>
      </c>
      <c r="AN52" s="11">
        <v>14904344</v>
      </c>
      <c r="AO52" s="10">
        <v>8221157</v>
      </c>
      <c r="AP52" s="10">
        <v>21311249</v>
      </c>
      <c r="AQ52" s="10">
        <f t="shared" si="39"/>
        <v>6406905</v>
      </c>
      <c r="AR52" s="10">
        <v>1814252</v>
      </c>
      <c r="AS52" s="10">
        <f t="shared" si="40"/>
        <v>27718154</v>
      </c>
      <c r="AT52" s="12">
        <v>576689</v>
      </c>
      <c r="AV52" s="33">
        <f t="shared" si="65"/>
        <v>9.2221913709681953</v>
      </c>
      <c r="AW52" s="33">
        <f t="shared" si="66"/>
        <v>15.0867786176581</v>
      </c>
      <c r="AX52" s="7">
        <f t="shared" si="75"/>
        <v>11.527739213710243</v>
      </c>
      <c r="AY52" s="7">
        <f t="shared" si="76"/>
        <v>12.146136677138957</v>
      </c>
      <c r="AZ52" s="7">
        <f t="shared" si="9"/>
        <v>11.59394392877299</v>
      </c>
      <c r="BA52" s="7">
        <f t="shared" si="42"/>
        <v>58.97208630107621</v>
      </c>
      <c r="BB52" s="40">
        <f t="shared" si="71"/>
        <v>16.14549492859263</v>
      </c>
      <c r="BC52" s="35">
        <f t="shared" si="67"/>
        <v>10.626227745878042</v>
      </c>
      <c r="BD52" s="35">
        <f t="shared" si="68"/>
        <v>20.409219429988248</v>
      </c>
      <c r="BE52" s="32">
        <f t="shared" si="77"/>
        <v>13.282784682347552</v>
      </c>
      <c r="BF52" s="32">
        <f t="shared" si="78"/>
        <v>5.581385170024336</v>
      </c>
      <c r="BG52" s="32">
        <f t="shared" si="13"/>
        <v>11.502646833250489</v>
      </c>
      <c r="BH52" s="32">
        <f t="shared" si="45"/>
        <v>147.15099544218504</v>
      </c>
      <c r="BI52" s="37">
        <f t="shared" si="72"/>
        <v>19.462716870623751</v>
      </c>
      <c r="BJ52" s="72">
        <f t="shared" si="14"/>
        <v>15.638231491226545</v>
      </c>
      <c r="BK52" s="65">
        <f t="shared" si="15"/>
        <v>19.547789364033179</v>
      </c>
      <c r="BL52" s="65">
        <f t="shared" si="16"/>
        <v>19.660053859348377</v>
      </c>
      <c r="BM52" s="65">
        <f t="shared" si="47"/>
        <v>2.97858885425486</v>
      </c>
      <c r="BN52" s="72">
        <f t="shared" si="48"/>
        <v>6.3945849667273826</v>
      </c>
      <c r="BO52" s="65">
        <f t="shared" si="49"/>
        <v>5.0864560552793137</v>
      </c>
      <c r="BP52" s="36">
        <f t="shared" si="50"/>
        <v>7.2213087746681541</v>
      </c>
      <c r="BQ52" s="63">
        <f t="shared" si="17"/>
        <v>9.0266359683351904</v>
      </c>
      <c r="BR52" s="63">
        <f t="shared" si="58"/>
        <v>7.8169004556750199</v>
      </c>
      <c r="BS52" s="63">
        <f t="shared" si="51"/>
        <v>2.0562881148184924</v>
      </c>
      <c r="BT52" s="36">
        <f t="shared" si="52"/>
        <v>13.84790529256871</v>
      </c>
      <c r="BU52" s="63">
        <f t="shared" si="53"/>
        <v>12.792794352063245</v>
      </c>
      <c r="BV52" s="45">
        <f t="shared" si="54"/>
        <v>1.1763413735731962</v>
      </c>
      <c r="BW52" s="23">
        <f t="shared" si="18"/>
        <v>1.0282383290712609</v>
      </c>
      <c r="BX52" s="45">
        <f t="shared" si="55"/>
        <v>2.2045797026444571</v>
      </c>
      <c r="BY52" s="23">
        <f t="shared" si="19"/>
        <v>0.2784954133880751</v>
      </c>
      <c r="BZ52" s="23">
        <f t="shared" si="56"/>
        <v>2.4830751160325324</v>
      </c>
      <c r="CA52" s="23">
        <f t="shared" si="20"/>
        <v>0.66089526513043817</v>
      </c>
      <c r="CB52" s="23">
        <f t="shared" si="21"/>
        <v>3.1439703811629705</v>
      </c>
      <c r="CC52" s="56">
        <f t="shared" si="69"/>
        <v>0</v>
      </c>
      <c r="CD52" s="76"/>
      <c r="CE52" s="76">
        <f t="shared" si="61"/>
        <v>0</v>
      </c>
      <c r="CF52" s="76">
        <f t="shared" si="62"/>
        <v>0</v>
      </c>
      <c r="CG52" s="76">
        <f t="shared" si="25"/>
        <v>0</v>
      </c>
      <c r="CH52" s="1">
        <v>2.6941208213450198</v>
      </c>
      <c r="CI52" s="73">
        <v>1.7733639803979262</v>
      </c>
      <c r="CJ52" s="73">
        <v>0.23335284316229088</v>
      </c>
      <c r="CK52" s="73">
        <f t="shared" si="57"/>
        <v>2.0067168235602173</v>
      </c>
      <c r="CL52" s="73">
        <v>0.68740399778480288</v>
      </c>
    </row>
    <row r="53" spans="1:90" x14ac:dyDescent="0.25">
      <c r="A53">
        <v>1984</v>
      </c>
      <c r="B53" s="47">
        <v>10111571205</v>
      </c>
      <c r="C53" s="41">
        <v>10111572000</v>
      </c>
      <c r="D53" s="41">
        <f t="shared" si="26"/>
        <v>-795</v>
      </c>
      <c r="E53" s="41"/>
      <c r="F53" s="41"/>
      <c r="G53" s="39">
        <v>5985072945.071229</v>
      </c>
      <c r="H53" s="39">
        <v>711887105.11825919</v>
      </c>
      <c r="I53" s="41"/>
      <c r="J53" s="41"/>
      <c r="K53" s="39">
        <f t="shared" si="70"/>
        <v>7150950165.5685663</v>
      </c>
      <c r="L53" s="39">
        <f t="shared" si="73"/>
        <v>850560930.32312393</v>
      </c>
      <c r="M53" s="41">
        <f t="shared" si="29"/>
        <v>6696960050.1894884</v>
      </c>
      <c r="N53" s="41">
        <f t="shared" si="74"/>
        <v>8001511095.8916903</v>
      </c>
      <c r="O53" s="39">
        <v>1766039949.8105125</v>
      </c>
      <c r="P53" s="39">
        <f t="shared" si="30"/>
        <v>2110060109.1083093</v>
      </c>
      <c r="Q53" s="41">
        <f t="shared" si="31"/>
        <v>8463000000.000001</v>
      </c>
      <c r="R53" s="41">
        <f t="shared" si="59"/>
        <v>0</v>
      </c>
      <c r="S53" s="41">
        <v>10111572000</v>
      </c>
      <c r="T53" s="2">
        <v>347886014999.99902</v>
      </c>
      <c r="U53" s="2">
        <v>130725289</v>
      </c>
      <c r="V53" s="1">
        <f t="shared" si="32"/>
        <v>2661.1990507819723</v>
      </c>
      <c r="W53" s="23">
        <f t="shared" si="60"/>
        <v>2.9065759383860339</v>
      </c>
      <c r="X53" s="24"/>
      <c r="Y53" s="24"/>
      <c r="Z53" s="23">
        <f t="shared" si="63"/>
        <v>2.055544016498791</v>
      </c>
      <c r="AA53" s="23">
        <f t="shared" si="64"/>
        <v>0.24449414280799023</v>
      </c>
      <c r="AB53" s="23">
        <f t="shared" si="33"/>
        <v>2.3000381593067813</v>
      </c>
      <c r="AC53" s="23">
        <f t="shared" si="34"/>
        <v>0.60653777907925255</v>
      </c>
      <c r="AD53" s="23">
        <f t="shared" si="35"/>
        <v>2.9065759383860339</v>
      </c>
      <c r="AE53" s="23">
        <v>2.9065759383860339</v>
      </c>
      <c r="AF53" s="78">
        <f t="shared" si="36"/>
        <v>0</v>
      </c>
      <c r="AG53" s="14">
        <v>17641823</v>
      </c>
      <c r="AH53" s="16">
        <v>10099119</v>
      </c>
      <c r="AI53" s="15">
        <v>24789318</v>
      </c>
      <c r="AJ53" s="16">
        <f t="shared" si="37"/>
        <v>7147495</v>
      </c>
      <c r="AK53" s="16">
        <v>2951624</v>
      </c>
      <c r="AL53" s="16">
        <f t="shared" si="38"/>
        <v>27740942</v>
      </c>
      <c r="AM53" s="17">
        <v>1399539</v>
      </c>
      <c r="AN53" s="11">
        <v>16054058.93</v>
      </c>
      <c r="AO53" s="10">
        <v>7631384.0700000003</v>
      </c>
      <c r="AP53" s="10">
        <v>21766380</v>
      </c>
      <c r="AQ53" s="10">
        <f t="shared" si="39"/>
        <v>5712321.0700000003</v>
      </c>
      <c r="AR53" s="10">
        <v>1919063</v>
      </c>
      <c r="AS53" s="10">
        <f t="shared" si="40"/>
        <v>27478701.07</v>
      </c>
      <c r="AT53" s="12">
        <v>571879</v>
      </c>
      <c r="AV53" s="33">
        <f t="shared" si="65"/>
        <v>8.6718508547601125</v>
      </c>
      <c r="AW53" s="33">
        <f t="shared" si="66"/>
        <v>14.623641450737484</v>
      </c>
      <c r="AX53" s="7">
        <f t="shared" si="75"/>
        <v>10.83981356845014</v>
      </c>
      <c r="AY53" s="7">
        <f t="shared" si="76"/>
        <v>10.82846848967951</v>
      </c>
      <c r="AZ53" s="7">
        <f t="shared" si="9"/>
        <v>10.838606457070096</v>
      </c>
      <c r="BA53" s="7">
        <f t="shared" si="42"/>
        <v>56.654245762035529</v>
      </c>
      <c r="BB53" s="40">
        <f t="shared" si="71"/>
        <v>16.190893137658534</v>
      </c>
      <c r="BC53" s="35">
        <f t="shared" si="67"/>
        <v>9.8762067228092221</v>
      </c>
      <c r="BD53" s="35">
        <f t="shared" si="68"/>
        <v>19.352439068674798</v>
      </c>
      <c r="BE53" s="32">
        <f t="shared" si="77"/>
        <v>12.345258403511528</v>
      </c>
      <c r="BF53" s="32">
        <f t="shared" si="78"/>
        <v>5.5951980089560678</v>
      </c>
      <c r="BG53" s="32">
        <f t="shared" si="13"/>
        <v>10.94204388775379</v>
      </c>
      <c r="BH53" s="32">
        <f t="shared" si="45"/>
        <v>138.64790709145367</v>
      </c>
      <c r="BI53" s="37">
        <f t="shared" si="72"/>
        <v>19.284346857657251</v>
      </c>
      <c r="BJ53" s="72">
        <f t="shared" si="14"/>
        <v>15.306621309873991</v>
      </c>
      <c r="BK53" s="65">
        <f t="shared" si="15"/>
        <v>19.133276637342487</v>
      </c>
      <c r="BL53" s="65">
        <f t="shared" si="16"/>
        <v>19.131145973764131</v>
      </c>
      <c r="BM53" s="65">
        <f t="shared" si="47"/>
        <v>2.9513176861934571</v>
      </c>
      <c r="BN53" s="72">
        <f t="shared" si="48"/>
        <v>6.5331204042718447</v>
      </c>
      <c r="BO53" s="65">
        <f t="shared" si="49"/>
        <v>5.2270784059217856</v>
      </c>
      <c r="BP53" s="36">
        <f t="shared" si="50"/>
        <v>7.1232281323184843</v>
      </c>
      <c r="BQ53" s="63">
        <f t="shared" si="17"/>
        <v>8.9040351653981045</v>
      </c>
      <c r="BR53" s="63">
        <f t="shared" si="58"/>
        <v>7.8919647020248922</v>
      </c>
      <c r="BS53" s="63">
        <f t="shared" si="51"/>
        <v>2.0658451155230089</v>
      </c>
      <c r="BT53" s="36">
        <f t="shared" si="52"/>
        <v>14.038578877783573</v>
      </c>
      <c r="BU53" s="63">
        <f t="shared" si="53"/>
        <v>12.671115973737484</v>
      </c>
      <c r="BV53" s="45">
        <f t="shared" si="54"/>
        <v>1.1702958091152249</v>
      </c>
      <c r="BW53" s="23">
        <f t="shared" si="18"/>
        <v>0.88524820738356669</v>
      </c>
      <c r="BX53" s="45">
        <f t="shared" si="55"/>
        <v>2.0555440164987915</v>
      </c>
      <c r="BY53" s="23">
        <f t="shared" si="19"/>
        <v>0.24449414280799023</v>
      </c>
      <c r="BZ53" s="23">
        <f t="shared" si="56"/>
        <v>2.3000381593067818</v>
      </c>
      <c r="CA53" s="23">
        <f t="shared" si="20"/>
        <v>0.60653777907925255</v>
      </c>
      <c r="CB53" s="23">
        <f t="shared" si="21"/>
        <v>2.9065759383860343</v>
      </c>
      <c r="CC53" s="56">
        <f t="shared" si="69"/>
        <v>0</v>
      </c>
      <c r="CD53" s="76"/>
      <c r="CE53" s="76">
        <f t="shared" si="61"/>
        <v>0</v>
      </c>
      <c r="CF53" s="76">
        <f t="shared" si="62"/>
        <v>0</v>
      </c>
      <c r="CG53" s="76">
        <f t="shared" si="25"/>
        <v>0</v>
      </c>
      <c r="CH53" s="1">
        <v>2.43269336365822</v>
      </c>
      <c r="CI53" s="73">
        <v>1.6260633633063559</v>
      </c>
      <c r="CJ53" s="73">
        <v>0.19778428685948507</v>
      </c>
      <c r="CK53" s="73">
        <f t="shared" si="57"/>
        <v>1.8238476501658409</v>
      </c>
      <c r="CL53" s="73">
        <v>0.60884571349237893</v>
      </c>
    </row>
    <row r="54" spans="1:90" x14ac:dyDescent="0.25">
      <c r="A54">
        <v>1985</v>
      </c>
      <c r="B54" s="41">
        <v>37627000000</v>
      </c>
      <c r="C54" s="41">
        <v>45681875000</v>
      </c>
      <c r="D54" s="41">
        <f t="shared" si="26"/>
        <v>-8054875000</v>
      </c>
      <c r="E54" s="41"/>
      <c r="F54" s="41"/>
      <c r="G54" s="39">
        <v>26516271181.971966</v>
      </c>
      <c r="H54" s="39">
        <v>3714170119.049099</v>
      </c>
      <c r="I54" s="41"/>
      <c r="J54" s="41"/>
      <c r="K54" s="39">
        <f t="shared" si="70"/>
        <v>26516271181.971966</v>
      </c>
      <c r="L54" s="39">
        <f t="shared" si="73"/>
        <v>3714170119.049099</v>
      </c>
      <c r="M54" s="41">
        <f t="shared" si="29"/>
        <v>30230441301.021065</v>
      </c>
      <c r="N54" s="41">
        <f t="shared" si="74"/>
        <v>30230441301.021065</v>
      </c>
      <c r="O54" s="39">
        <v>7396558698.9789362</v>
      </c>
      <c r="P54" s="39">
        <f t="shared" si="30"/>
        <v>7396558698.9789362</v>
      </c>
      <c r="Q54" s="41">
        <f t="shared" si="31"/>
        <v>37627000000</v>
      </c>
      <c r="R54" s="41">
        <f t="shared" si="59"/>
        <v>0</v>
      </c>
      <c r="S54" s="41">
        <v>37627000000</v>
      </c>
      <c r="T54" s="2">
        <v>1307718616000</v>
      </c>
      <c r="U54" s="2">
        <v>133021667</v>
      </c>
      <c r="V54" s="1">
        <f t="shared" si="32"/>
        <v>9830.8692523000791</v>
      </c>
      <c r="W54" s="23">
        <f t="shared" si="60"/>
        <v>2.877300937650642</v>
      </c>
      <c r="X54" s="24"/>
      <c r="Y54" s="24"/>
      <c r="Z54" s="23">
        <f t="shared" si="63"/>
        <v>2.0276740621066427</v>
      </c>
      <c r="AA54" s="23">
        <f t="shared" si="64"/>
        <v>0.2840190598807763</v>
      </c>
      <c r="AB54" s="23">
        <f t="shared" si="33"/>
        <v>2.3116931219874188</v>
      </c>
      <c r="AC54" s="23">
        <f t="shared" si="34"/>
        <v>0.56560781566322349</v>
      </c>
      <c r="AD54" s="23">
        <f t="shared" si="35"/>
        <v>2.8773009376506424</v>
      </c>
      <c r="AE54" s="23">
        <v>3.4957545333284448</v>
      </c>
      <c r="AF54" s="78">
        <f t="shared" si="36"/>
        <v>0</v>
      </c>
      <c r="AG54" s="14">
        <v>18172557</v>
      </c>
      <c r="AH54" s="16">
        <v>9612940</v>
      </c>
      <c r="AI54" s="16">
        <v>24769359</v>
      </c>
      <c r="AJ54" s="16">
        <f t="shared" si="37"/>
        <v>6596802</v>
      </c>
      <c r="AK54" s="16">
        <v>3016138</v>
      </c>
      <c r="AL54" s="16">
        <f t="shared" si="38"/>
        <v>27785497</v>
      </c>
      <c r="AM54" s="17">
        <v>1367609</v>
      </c>
      <c r="AN54" s="11">
        <v>16537026.870000001</v>
      </c>
      <c r="AO54" s="10">
        <v>7254976.1299999999</v>
      </c>
      <c r="AP54" s="10">
        <v>21780093</v>
      </c>
      <c r="AQ54" s="10">
        <f t="shared" si="39"/>
        <v>5243066.129999999</v>
      </c>
      <c r="AR54" s="10">
        <v>2011910</v>
      </c>
      <c r="AS54" s="10">
        <f t="shared" si="40"/>
        <v>27023159.129999999</v>
      </c>
      <c r="AT54" s="12">
        <v>556680</v>
      </c>
      <c r="AV54" s="33">
        <f t="shared" si="65"/>
        <v>8.7115563668510632</v>
      </c>
      <c r="AW54" s="33">
        <f t="shared" si="66"/>
        <v>15.520123712816984</v>
      </c>
      <c r="AX54" s="7">
        <f t="shared" si="75"/>
        <v>10.889445458563829</v>
      </c>
      <c r="AY54" s="7">
        <f t="shared" si="76"/>
        <v>12.526180435084097</v>
      </c>
      <c r="AZ54" s="7">
        <f t="shared" si="9"/>
        <v>11.067114353909192</v>
      </c>
      <c r="BA54" s="7">
        <f t="shared" si="42"/>
        <v>55.014331221680095</v>
      </c>
      <c r="BB54" s="40">
        <f t="shared" si="71"/>
        <v>16.888990944214065</v>
      </c>
      <c r="BC54" s="35">
        <f t="shared" si="67"/>
        <v>9.9071967736441575</v>
      </c>
      <c r="BD54" s="35">
        <f t="shared" si="68"/>
        <v>20.564370629278265</v>
      </c>
      <c r="BE54" s="32">
        <f t="shared" si="77"/>
        <v>12.383995967055196</v>
      </c>
      <c r="BF54" s="32">
        <f t="shared" si="78"/>
        <v>7.205838695975725</v>
      </c>
      <c r="BG54" s="32">
        <f t="shared" si="13"/>
        <v>11.37932360905284</v>
      </c>
      <c r="BH54" s="32">
        <f t="shared" si="45"/>
        <v>135.1550163608369</v>
      </c>
      <c r="BI54" s="37">
        <f t="shared" si="72"/>
        <v>20.196007831386321</v>
      </c>
      <c r="BJ54" s="72">
        <f t="shared" si="14"/>
        <v>15.835067287736118</v>
      </c>
      <c r="BK54" s="65">
        <f t="shared" si="15"/>
        <v>19.793834109670151</v>
      </c>
      <c r="BL54" s="65">
        <f t="shared" si="16"/>
        <v>20.116784314462144</v>
      </c>
      <c r="BM54" s="65">
        <f t="shared" si="47"/>
        <v>3.0015545071331671</v>
      </c>
      <c r="BN54" s="72">
        <f t="shared" si="48"/>
        <v>6.3150978889396709</v>
      </c>
      <c r="BO54" s="65">
        <f t="shared" si="49"/>
        <v>4.9709734138825095</v>
      </c>
      <c r="BP54" s="36">
        <f t="shared" si="50"/>
        <v>7.3302471786869683</v>
      </c>
      <c r="BQ54" s="63">
        <f t="shared" si="17"/>
        <v>9.1628089733587093</v>
      </c>
      <c r="BR54" s="63">
        <f t="shared" si="58"/>
        <v>8.419460790617137</v>
      </c>
      <c r="BS54" s="63">
        <f t="shared" si="51"/>
        <v>2.1305457870845386</v>
      </c>
      <c r="BT54" s="36">
        <f t="shared" si="52"/>
        <v>13.642104769775651</v>
      </c>
      <c r="BU54" s="63">
        <f t="shared" si="53"/>
        <v>11.877245168888079</v>
      </c>
      <c r="BV54" s="45">
        <f t="shared" si="54"/>
        <v>1.1901163036493436</v>
      </c>
      <c r="BW54" s="23">
        <f t="shared" si="18"/>
        <v>0.83755775845729874</v>
      </c>
      <c r="BX54" s="45">
        <f t="shared" si="55"/>
        <v>2.0276740621066422</v>
      </c>
      <c r="BY54" s="23">
        <f t="shared" si="19"/>
        <v>0.28401905988077625</v>
      </c>
      <c r="BZ54" s="23">
        <f t="shared" si="56"/>
        <v>2.3116931219874184</v>
      </c>
      <c r="CA54" s="23">
        <f t="shared" si="20"/>
        <v>0.56560781566322349</v>
      </c>
      <c r="CB54" s="23">
        <f t="shared" si="21"/>
        <v>2.877300937650642</v>
      </c>
      <c r="CC54" s="56">
        <f t="shared" si="69"/>
        <v>0</v>
      </c>
      <c r="CD54" s="76"/>
      <c r="CE54" s="76">
        <f t="shared" si="61"/>
        <v>0</v>
      </c>
      <c r="CF54" s="76">
        <f t="shared" si="62"/>
        <v>0</v>
      </c>
      <c r="CG54" s="76">
        <f t="shared" si="25"/>
        <v>0</v>
      </c>
      <c r="CH54" s="1">
        <v>2.8773009376506402</v>
      </c>
      <c r="CI54" s="73">
        <v>1.9287859813277306</v>
      </c>
      <c r="CJ54" s="73">
        <v>0.2747684187189815</v>
      </c>
      <c r="CK54" s="73">
        <f t="shared" si="57"/>
        <v>2.2035544000467122</v>
      </c>
      <c r="CL54" s="73">
        <v>0.67374653760392778</v>
      </c>
    </row>
    <row r="55" spans="1:90" x14ac:dyDescent="0.25">
      <c r="A55">
        <v>1986</v>
      </c>
      <c r="B55" s="41">
        <v>123094000</v>
      </c>
      <c r="C55" s="41">
        <v>153706255</v>
      </c>
      <c r="D55" s="41">
        <f t="shared" si="26"/>
        <v>-30612255</v>
      </c>
      <c r="E55" s="41"/>
      <c r="F55" s="41"/>
      <c r="G55" s="39">
        <v>91177106.081174701</v>
      </c>
      <c r="H55" s="39">
        <v>10805087.980926335</v>
      </c>
      <c r="I55" s="41"/>
      <c r="J55" s="41"/>
      <c r="K55" s="39">
        <f t="shared" si="70"/>
        <v>91177106.081174701</v>
      </c>
      <c r="L55" s="39">
        <f t="shared" si="73"/>
        <v>10805087.980926335</v>
      </c>
      <c r="M55" s="41">
        <f t="shared" si="29"/>
        <v>101982194.06210104</v>
      </c>
      <c r="N55" s="67">
        <f t="shared" si="74"/>
        <v>101982194.06210104</v>
      </c>
      <c r="O55" s="66">
        <v>21111805.937898964</v>
      </c>
      <c r="P55" s="39">
        <f t="shared" si="30"/>
        <v>21111805.937898964</v>
      </c>
      <c r="Q55" s="41">
        <f t="shared" si="31"/>
        <v>123094000</v>
      </c>
      <c r="R55" s="67">
        <f t="shared" si="59"/>
        <v>0</v>
      </c>
      <c r="S55" s="67">
        <v>123094000</v>
      </c>
      <c r="T55" s="79">
        <v>3502630800.99999</v>
      </c>
      <c r="U55" s="79">
        <v>135303407</v>
      </c>
      <c r="V55" s="80">
        <f t="shared" si="32"/>
        <v>25.88723283959871</v>
      </c>
      <c r="W55" s="45">
        <f t="shared" si="60"/>
        <v>3.5143298564284038</v>
      </c>
      <c r="X55" s="68"/>
      <c r="Y55" s="68"/>
      <c r="Z55" s="69">
        <f>Z54*W55/W54</f>
        <v>2.4765972173161868</v>
      </c>
      <c r="AA55" s="69">
        <f>AA54*W55/W54</f>
        <v>0.34690033596163627</v>
      </c>
      <c r="AB55" s="69">
        <f>SUM(X55:AA55)</f>
        <v>2.8234975532778233</v>
      </c>
      <c r="AC55" s="69">
        <f>AC54*W55/W54</f>
        <v>0.69083230315058097</v>
      </c>
      <c r="AD55" s="23">
        <f t="shared" si="35"/>
        <v>3.5143298564284042</v>
      </c>
      <c r="AE55" s="45">
        <v>3.5143298564284042</v>
      </c>
      <c r="AF55" s="78">
        <f t="shared" si="36"/>
        <v>0</v>
      </c>
      <c r="AG55" s="14">
        <v>18642060</v>
      </c>
      <c r="AH55" s="16">
        <v>9883429</v>
      </c>
      <c r="AI55" s="16">
        <v>25358634</v>
      </c>
      <c r="AJ55" s="16">
        <f t="shared" si="37"/>
        <v>6716574</v>
      </c>
      <c r="AK55" s="16">
        <v>3166855</v>
      </c>
      <c r="AL55" s="16">
        <f t="shared" si="38"/>
        <v>28525489</v>
      </c>
      <c r="AM55" s="17">
        <v>1418196</v>
      </c>
      <c r="AN55" s="11">
        <v>16964274.600000001</v>
      </c>
      <c r="AO55" s="10">
        <v>7430634.5177908931</v>
      </c>
      <c r="AP55" s="10">
        <v>22278748.117790893</v>
      </c>
      <c r="AQ55" s="10">
        <f t="shared" si="39"/>
        <v>5314473.5177908912</v>
      </c>
      <c r="AR55" s="10">
        <v>2116161</v>
      </c>
      <c r="AS55" s="10">
        <f t="shared" si="40"/>
        <v>27593221.635581784</v>
      </c>
      <c r="AT55" s="12">
        <v>577632</v>
      </c>
      <c r="AV55" s="33">
        <f t="shared" si="65"/>
        <v>11.111285461346345</v>
      </c>
      <c r="AW55" s="33">
        <f t="shared" si="66"/>
        <v>18.901394207023767</v>
      </c>
      <c r="AX55" s="7">
        <f t="shared" si="75"/>
        <v>13.88910682668293</v>
      </c>
      <c r="AY55" s="7">
        <f t="shared" si="76"/>
        <v>13.179972334989477</v>
      </c>
      <c r="AZ55" s="7">
        <f t="shared" si="9"/>
        <v>13.810379828849806</v>
      </c>
      <c r="BA55" s="7">
        <f t="shared" si="42"/>
        <v>57.504720788175213</v>
      </c>
      <c r="BB55" s="40">
        <f t="shared" si="71"/>
        <v>21.599036407133699</v>
      </c>
      <c r="BC55" s="35">
        <f t="shared" si="67"/>
        <v>12.647345344274328</v>
      </c>
      <c r="BD55" s="35">
        <f t="shared" si="68"/>
        <v>25.140596970400985</v>
      </c>
      <c r="BE55" s="32">
        <f t="shared" si="77"/>
        <v>15.80918168034291</v>
      </c>
      <c r="BF55" s="32">
        <f t="shared" si="78"/>
        <v>7.8538468860925112</v>
      </c>
      <c r="BG55" s="32">
        <f t="shared" si="13"/>
        <v>14.276978712252891</v>
      </c>
      <c r="BH55" s="32">
        <f t="shared" si="45"/>
        <v>141.18498456267474</v>
      </c>
      <c r="BI55" s="37">
        <f t="shared" si="72"/>
        <v>25.902045943522374</v>
      </c>
      <c r="BJ55" s="72">
        <f t="shared" si="14"/>
        <v>19.32238833447423</v>
      </c>
      <c r="BK55" s="65">
        <f t="shared" si="15"/>
        <v>24.152985418092786</v>
      </c>
      <c r="BL55" s="65">
        <f t="shared" si="16"/>
        <v>24.016080140136349</v>
      </c>
      <c r="BM55" s="65">
        <f t="shared" si="47"/>
        <v>3.1787236118332545</v>
      </c>
      <c r="BN55" s="72">
        <f t="shared" si="48"/>
        <v>5.175343661921131</v>
      </c>
      <c r="BO55" s="65">
        <f t="shared" si="49"/>
        <v>4.1638768448676675</v>
      </c>
      <c r="BP55" s="36">
        <f t="shared" si="50"/>
        <v>8.9579960528025744</v>
      </c>
      <c r="BQ55" s="63">
        <f t="shared" si="17"/>
        <v>11.197495066003219</v>
      </c>
      <c r="BR55" s="63">
        <f t="shared" si="58"/>
        <v>10.112250078488385</v>
      </c>
      <c r="BS55" s="63">
        <f t="shared" si="51"/>
        <v>2.3137475679618698</v>
      </c>
      <c r="BT55" s="36">
        <f t="shared" si="52"/>
        <v>11.16321099167199</v>
      </c>
      <c r="BU55" s="63">
        <f t="shared" si="53"/>
        <v>9.8889959429235503</v>
      </c>
      <c r="BV55" s="45">
        <f t="shared" si="54"/>
        <v>1.5309093454501572</v>
      </c>
      <c r="BW55" s="23">
        <f t="shared" si="18"/>
        <v>1.0721941861908002</v>
      </c>
      <c r="BX55" s="45">
        <f t="shared" si="55"/>
        <v>2.6031035316409574</v>
      </c>
      <c r="BY55" s="23">
        <f t="shared" si="19"/>
        <v>0.30848492446995884</v>
      </c>
      <c r="BZ55" s="23">
        <f t="shared" si="56"/>
        <v>2.9115884561109162</v>
      </c>
      <c r="CA55" s="23">
        <f t="shared" si="20"/>
        <v>0.69083230315058097</v>
      </c>
      <c r="CB55" s="23">
        <f t="shared" si="21"/>
        <v>3.6024207592614972</v>
      </c>
      <c r="CC55" s="56">
        <f t="shared" si="69"/>
        <v>0.12650631432477066</v>
      </c>
      <c r="CD55" s="76"/>
      <c r="CE55" s="76">
        <f t="shared" si="61"/>
        <v>8.8090902833092954E-2</v>
      </c>
      <c r="CF55" s="76">
        <f t="shared" si="62"/>
        <v>0</v>
      </c>
      <c r="CG55" s="76">
        <f t="shared" si="25"/>
        <v>8.8090902833093399E-2</v>
      </c>
      <c r="CH55" s="1">
        <v>3.5143298564283998</v>
      </c>
      <c r="CI55" s="73">
        <v>2.50450147500012</v>
      </c>
      <c r="CJ55" s="73">
        <v>0.30109980200069397</v>
      </c>
      <c r="CK55" s="73">
        <f t="shared" si="57"/>
        <v>2.8056012770008141</v>
      </c>
      <c r="CL55" s="73">
        <v>0.70872857942759104</v>
      </c>
    </row>
    <row r="56" spans="1:90" x14ac:dyDescent="0.25">
      <c r="A56">
        <v>1987</v>
      </c>
      <c r="B56" s="41">
        <v>411634000</v>
      </c>
      <c r="C56" s="41">
        <v>507769200</v>
      </c>
      <c r="D56" s="41">
        <f t="shared" si="26"/>
        <v>-96135200</v>
      </c>
      <c r="E56" s="41"/>
      <c r="F56" s="41"/>
      <c r="G56" s="44">
        <f t="shared" ref="G56:G62" si="79">Z56*T56/100</f>
        <v>290084215.36981016</v>
      </c>
      <c r="H56" s="44">
        <f t="shared" ref="H56:H62" si="80">T56*AA56/100</f>
        <v>40632490.041317582</v>
      </c>
      <c r="I56" s="41"/>
      <c r="J56" s="41"/>
      <c r="K56" s="66">
        <f t="shared" ref="K56:K62" si="81">Z56*T56/100</f>
        <v>290084215.36981016</v>
      </c>
      <c r="L56" s="66">
        <f t="shared" ref="L56:L62" si="82">AA56*T56/100</f>
        <v>40632490.041317582</v>
      </c>
      <c r="M56" s="41">
        <f t="shared" si="29"/>
        <v>330716705.41112775</v>
      </c>
      <c r="N56" s="67">
        <f t="shared" si="74"/>
        <v>330716705.41112775</v>
      </c>
      <c r="O56" s="70">
        <f t="shared" ref="O56:O62" si="83">AC56*T56/100</f>
        <v>80917294.588872239</v>
      </c>
      <c r="P56" s="39">
        <f t="shared" si="30"/>
        <v>80917294.588872239</v>
      </c>
      <c r="Q56" s="41">
        <f t="shared" si="31"/>
        <v>411634000</v>
      </c>
      <c r="R56" s="67">
        <f t="shared" si="59"/>
        <v>0</v>
      </c>
      <c r="S56" s="67">
        <v>411634000</v>
      </c>
      <c r="T56" s="79">
        <v>11103965772</v>
      </c>
      <c r="U56" s="79">
        <v>137582650</v>
      </c>
      <c r="V56" s="80">
        <f t="shared" si="32"/>
        <v>80.707602099537993</v>
      </c>
      <c r="W56" s="45">
        <f t="shared" si="60"/>
        <v>3.7070899573374514</v>
      </c>
      <c r="X56" s="68"/>
      <c r="Y56" s="68"/>
      <c r="Z56" s="69">
        <f t="shared" ref="Z56:Z62" si="84">Z55*W56/W55</f>
        <v>2.6124379462812537</v>
      </c>
      <c r="AA56" s="69">
        <f t="shared" ref="AA56:AA62" si="85">AA55*W56/W55</f>
        <v>0.36592773136762857</v>
      </c>
      <c r="AB56" s="69">
        <f t="shared" si="33"/>
        <v>2.978365677648882</v>
      </c>
      <c r="AC56" s="69">
        <f t="shared" ref="AC56:AC62" si="86">AC55*W56/W55</f>
        <v>0.7287242796885689</v>
      </c>
      <c r="AD56" s="23">
        <f t="shared" si="35"/>
        <v>3.7070899573374509</v>
      </c>
      <c r="AE56" s="45">
        <v>3.7070899573374509</v>
      </c>
      <c r="AF56" s="78">
        <f t="shared" si="36"/>
        <v>0</v>
      </c>
      <c r="AG56" s="14">
        <v>17141452</v>
      </c>
      <c r="AH56" s="16">
        <v>11773063</v>
      </c>
      <c r="AI56" s="15">
        <v>25708308</v>
      </c>
      <c r="AJ56" s="16">
        <f t="shared" si="37"/>
        <v>8566856</v>
      </c>
      <c r="AK56" s="16">
        <v>3206207</v>
      </c>
      <c r="AL56" s="16">
        <f t="shared" si="38"/>
        <v>28914515</v>
      </c>
      <c r="AM56" s="17">
        <v>1470555</v>
      </c>
      <c r="AN56" s="11">
        <v>15598721.32</v>
      </c>
      <c r="AO56" s="10">
        <v>8805766.6799999997</v>
      </c>
      <c r="AP56" s="10">
        <v>22323394</v>
      </c>
      <c r="AQ56" s="10">
        <f t="shared" si="39"/>
        <v>6724672.6799999997</v>
      </c>
      <c r="AR56" s="10">
        <v>2081094</v>
      </c>
      <c r="AS56" s="10">
        <f t="shared" si="40"/>
        <v>29048066.68</v>
      </c>
      <c r="AT56" s="12">
        <v>584965</v>
      </c>
      <c r="AV56" s="33">
        <f t="shared" si="65"/>
        <v>11.184746521939367</v>
      </c>
      <c r="AW56" s="33">
        <f t="shared" si="66"/>
        <v>18.520978522070962</v>
      </c>
      <c r="AX56" s="7">
        <f t="shared" si="75"/>
        <v>13.980933152424209</v>
      </c>
      <c r="AY56" s="7">
        <f t="shared" si="76"/>
        <v>15.702450587266028</v>
      </c>
      <c r="AZ56" s="7">
        <f t="shared" si="9"/>
        <v>14.171824863739854</v>
      </c>
      <c r="BA56" s="7">
        <f t="shared" si="42"/>
        <v>68.178216740546588</v>
      </c>
      <c r="BB56" s="40">
        <f t="shared" si="71"/>
        <v>19.575832717620315</v>
      </c>
      <c r="BC56" s="35">
        <f t="shared" si="67"/>
        <v>12.880698539296759</v>
      </c>
      <c r="BD56" s="35">
        <f t="shared" si="68"/>
        <v>24.762028666649652</v>
      </c>
      <c r="BE56" s="32">
        <f t="shared" si="77"/>
        <v>16.100873174120949</v>
      </c>
      <c r="BF56" s="32">
        <f t="shared" si="78"/>
        <v>7.4866553936193156</v>
      </c>
      <c r="BG56" s="32">
        <f t="shared" si="13"/>
        <v>14.106668340929978</v>
      </c>
      <c r="BH56" s="32">
        <f t="shared" si="45"/>
        <v>171.39455782635625</v>
      </c>
      <c r="BI56" s="37">
        <f t="shared" si="72"/>
        <v>23.570471936860326</v>
      </c>
      <c r="BJ56" s="72">
        <f t="shared" si="14"/>
        <v>16.405161438151307</v>
      </c>
      <c r="BK56" s="65">
        <f t="shared" si="15"/>
        <v>20.506451797689131</v>
      </c>
      <c r="BL56" s="65">
        <f t="shared" si="16"/>
        <v>20.786441096972343</v>
      </c>
      <c r="BM56" s="65">
        <f t="shared" si="47"/>
        <v>3.0343009038095561</v>
      </c>
      <c r="BN56" s="72">
        <f t="shared" si="48"/>
        <v>6.0956425437815733</v>
      </c>
      <c r="BO56" s="65">
        <f t="shared" si="49"/>
        <v>4.8108283439903303</v>
      </c>
      <c r="BP56" s="36">
        <f t="shared" si="50"/>
        <v>7.5152319318951131</v>
      </c>
      <c r="BQ56" s="63">
        <f t="shared" si="17"/>
        <v>9.3940399148688911</v>
      </c>
      <c r="BR56" s="63">
        <f t="shared" si="58"/>
        <v>8.2305229056466107</v>
      </c>
      <c r="BS56" s="63">
        <f t="shared" si="51"/>
        <v>2.1078495492011911</v>
      </c>
      <c r="BT56" s="36">
        <f t="shared" si="52"/>
        <v>13.306309227210109</v>
      </c>
      <c r="BU56" s="63">
        <f t="shared" si="53"/>
        <v>12.149896324496499</v>
      </c>
      <c r="BV56" s="45">
        <f t="shared" si="54"/>
        <v>1.3935099784601517</v>
      </c>
      <c r="BW56" s="23">
        <f t="shared" si="18"/>
        <v>1.2189279678211018</v>
      </c>
      <c r="BX56" s="45">
        <f t="shared" si="55"/>
        <v>2.6124379462812533</v>
      </c>
      <c r="BY56" s="23">
        <f t="shared" si="19"/>
        <v>0.36592773136762846</v>
      </c>
      <c r="BZ56" s="23">
        <f t="shared" si="56"/>
        <v>2.9783656776488816</v>
      </c>
      <c r="CA56" s="23">
        <f t="shared" si="20"/>
        <v>0.7287242796885689</v>
      </c>
      <c r="CB56" s="23">
        <f t="shared" si="21"/>
        <v>3.7070899573374505</v>
      </c>
      <c r="CC56" s="56">
        <f t="shared" si="69"/>
        <v>0</v>
      </c>
      <c r="CD56" s="76"/>
      <c r="CE56" s="76">
        <f t="shared" si="61"/>
        <v>0</v>
      </c>
      <c r="CF56" s="76">
        <f t="shared" si="62"/>
        <v>0</v>
      </c>
      <c r="CG56" s="76">
        <f t="shared" si="25"/>
        <v>0</v>
      </c>
      <c r="CH56" s="1">
        <v>3.7070899573374501</v>
      </c>
      <c r="CI56" s="73">
        <v>2.5536106935339755</v>
      </c>
      <c r="CJ56" s="73">
        <v>0.30894795859874891</v>
      </c>
      <c r="CK56" s="73">
        <f t="shared" si="57"/>
        <v>2.8625586521327246</v>
      </c>
      <c r="CL56" s="73">
        <v>0.84453130520472575</v>
      </c>
    </row>
    <row r="57" spans="1:90" x14ac:dyDescent="0.25">
      <c r="A57" s="4">
        <v>1988</v>
      </c>
      <c r="B57" s="42">
        <v>3227201000</v>
      </c>
      <c r="C57" s="42">
        <v>3784607500</v>
      </c>
      <c r="D57" s="41">
        <f t="shared" si="26"/>
        <v>-557406500</v>
      </c>
      <c r="E57" s="42"/>
      <c r="F57" s="42"/>
      <c r="G57" s="44">
        <f t="shared" si="79"/>
        <v>2274253511.4341054</v>
      </c>
      <c r="H57" s="44">
        <f t="shared" si="80"/>
        <v>318557778.25405616</v>
      </c>
      <c r="I57" s="42"/>
      <c r="J57" s="42"/>
      <c r="K57" s="66">
        <f t="shared" si="81"/>
        <v>2274253511.4341054</v>
      </c>
      <c r="L57" s="66">
        <f t="shared" si="82"/>
        <v>318557778.25405616</v>
      </c>
      <c r="M57" s="41">
        <f t="shared" si="29"/>
        <v>2592811289.6881614</v>
      </c>
      <c r="N57" s="67">
        <f t="shared" si="74"/>
        <v>2592811289.6881614</v>
      </c>
      <c r="O57" s="70">
        <f t="shared" si="83"/>
        <v>634389710.31183779</v>
      </c>
      <c r="P57" s="39">
        <f t="shared" si="30"/>
        <v>634389710.31183803</v>
      </c>
      <c r="Q57" s="41">
        <f t="shared" si="31"/>
        <v>3227200999.999999</v>
      </c>
      <c r="R57" s="67">
        <f t="shared" si="59"/>
        <v>0</v>
      </c>
      <c r="S57" s="67">
        <v>3227201000</v>
      </c>
      <c r="T57" s="79">
        <v>80782983199</v>
      </c>
      <c r="U57" s="79">
        <v>139871535</v>
      </c>
      <c r="V57" s="80">
        <f t="shared" si="32"/>
        <v>577.55127373843436</v>
      </c>
      <c r="W57" s="45">
        <f t="shared" si="60"/>
        <v>3.9949019857934003</v>
      </c>
      <c r="X57" s="68"/>
      <c r="Y57" s="68"/>
      <c r="Z57" s="69">
        <f t="shared" si="84"/>
        <v>2.8152630930102345</v>
      </c>
      <c r="AA57" s="69">
        <f t="shared" si="85"/>
        <v>0.39433772514853044</v>
      </c>
      <c r="AB57" s="69">
        <f t="shared" si="33"/>
        <v>3.2096008181587647</v>
      </c>
      <c r="AC57" s="69">
        <f t="shared" si="86"/>
        <v>0.78530116763463476</v>
      </c>
      <c r="AD57" s="23">
        <f t="shared" si="35"/>
        <v>3.9949019857933994</v>
      </c>
      <c r="AE57" s="45">
        <v>3.9949019857933994</v>
      </c>
      <c r="AF57" s="78">
        <f t="shared" si="36"/>
        <v>0</v>
      </c>
      <c r="AG57" s="14">
        <v>17505304</v>
      </c>
      <c r="AH57" s="16">
        <v>12617347</v>
      </c>
      <c r="AI57" s="16">
        <v>26754501</v>
      </c>
      <c r="AJ57" s="16">
        <f t="shared" si="37"/>
        <v>9249197</v>
      </c>
      <c r="AK57" s="16">
        <v>3368150</v>
      </c>
      <c r="AL57" s="16">
        <f t="shared" si="38"/>
        <v>30122651</v>
      </c>
      <c r="AM57" s="17">
        <v>1503560</v>
      </c>
      <c r="AN57" s="11">
        <v>15929826.640000001</v>
      </c>
      <c r="AO57" s="10">
        <v>9741141.3599999994</v>
      </c>
      <c r="AP57" s="10">
        <v>23387383</v>
      </c>
      <c r="AQ57" s="10">
        <f t="shared" si="39"/>
        <v>7457556.3599999994</v>
      </c>
      <c r="AR57" s="10">
        <v>2283585</v>
      </c>
      <c r="AS57" s="10">
        <f t="shared" si="40"/>
        <v>30844939.359999999</v>
      </c>
      <c r="AT57" s="12">
        <v>585351</v>
      </c>
      <c r="AV57" s="33">
        <f t="shared" si="65"/>
        <v>11.774472497115584</v>
      </c>
      <c r="AW57" s="33">
        <f t="shared" si="66"/>
        <v>19.244621921825157</v>
      </c>
      <c r="AX57" s="7">
        <f t="shared" si="75"/>
        <v>14.718090621394479</v>
      </c>
      <c r="AY57" s="7">
        <f t="shared" si="76"/>
        <v>16.375940182276047</v>
      </c>
      <c r="AZ57" s="7">
        <f t="shared" si="9"/>
        <v>14.90346228733727</v>
      </c>
      <c r="BA57" s="7">
        <f t="shared" si="42"/>
        <v>73.05413801534273</v>
      </c>
      <c r="BB57" s="40">
        <f t="shared" si="71"/>
        <v>20.289269408635345</v>
      </c>
      <c r="BC57" s="35">
        <f t="shared" si="67"/>
        <v>13.469661663237458</v>
      </c>
      <c r="BD57" s="35">
        <f t="shared" si="68"/>
        <v>24.926860590335885</v>
      </c>
      <c r="BE57" s="32">
        <f t="shared" si="77"/>
        <v>16.837077079046821</v>
      </c>
      <c r="BF57" s="32">
        <f t="shared" si="78"/>
        <v>7.3960718849911675</v>
      </c>
      <c r="BG57" s="32">
        <f t="shared" si="13"/>
        <v>14.554471575823589</v>
      </c>
      <c r="BH57" s="32">
        <f t="shared" si="45"/>
        <v>187.65028120623131</v>
      </c>
      <c r="BI57" s="37">
        <f t="shared" si="72"/>
        <v>24.030095972799661</v>
      </c>
      <c r="BJ57" s="72">
        <f t="shared" si="14"/>
        <v>16.117461401902691</v>
      </c>
      <c r="BK57" s="65">
        <f t="shared" si="15"/>
        <v>20.14682675237836</v>
      </c>
      <c r="BL57" s="65">
        <f t="shared" si="16"/>
        <v>20.400572359374447</v>
      </c>
      <c r="BM57" s="65">
        <f t="shared" si="47"/>
        <v>3.0155629572886657</v>
      </c>
      <c r="BN57" s="72">
        <f t="shared" si="48"/>
        <v>6.2044510302469122</v>
      </c>
      <c r="BO57" s="65">
        <f t="shared" si="49"/>
        <v>4.901823254681779</v>
      </c>
      <c r="BP57" s="36">
        <f t="shared" si="50"/>
        <v>7.1780663352345506</v>
      </c>
      <c r="BQ57" s="63">
        <f t="shared" si="17"/>
        <v>8.9725829190431892</v>
      </c>
      <c r="BR57" s="63">
        <f t="shared" si="58"/>
        <v>7.7561682733786794</v>
      </c>
      <c r="BS57" s="63">
        <f t="shared" si="51"/>
        <v>2.0484884330422521</v>
      </c>
      <c r="BT57" s="36">
        <f t="shared" si="52"/>
        <v>13.931328484544077</v>
      </c>
      <c r="BU57" s="63">
        <f t="shared" si="53"/>
        <v>12.892964215749126</v>
      </c>
      <c r="BV57" s="45">
        <f t="shared" si="54"/>
        <v>1.4736073390604272</v>
      </c>
      <c r="BW57" s="23">
        <f t="shared" si="18"/>
        <v>1.3416557539498069</v>
      </c>
      <c r="BX57" s="45">
        <f t="shared" si="55"/>
        <v>2.815263093010234</v>
      </c>
      <c r="BY57" s="23">
        <f t="shared" si="19"/>
        <v>0.39433772514853055</v>
      </c>
      <c r="BZ57" s="23">
        <f t="shared" si="56"/>
        <v>3.2096008181587647</v>
      </c>
      <c r="CA57" s="23">
        <f t="shared" si="20"/>
        <v>0.78530116763463476</v>
      </c>
      <c r="CB57" s="23">
        <f t="shared" si="21"/>
        <v>3.9949019857933994</v>
      </c>
      <c r="CC57" s="56">
        <f t="shared" si="69"/>
        <v>0</v>
      </c>
      <c r="CD57" s="76"/>
      <c r="CE57" s="76">
        <f t="shared" si="61"/>
        <v>0</v>
      </c>
      <c r="CF57" s="76">
        <f t="shared" si="62"/>
        <v>0</v>
      </c>
      <c r="CG57" s="76">
        <f t="shared" si="25"/>
        <v>0</v>
      </c>
      <c r="CH57" s="1">
        <v>3.9949019857933998</v>
      </c>
      <c r="CI57" s="73">
        <v>2.682977830945207</v>
      </c>
      <c r="CJ57" s="73">
        <v>0.3191900082012662</v>
      </c>
      <c r="CK57" s="73">
        <f t="shared" si="57"/>
        <v>3.0021678391464732</v>
      </c>
      <c r="CL57" s="73">
        <v>0.99273414664692694</v>
      </c>
    </row>
    <row r="58" spans="1:90" x14ac:dyDescent="0.25">
      <c r="A58" s="4">
        <v>1989</v>
      </c>
      <c r="B58" s="42">
        <v>45334404</v>
      </c>
      <c r="C58" s="42">
        <v>57877378500</v>
      </c>
      <c r="D58" s="41">
        <f t="shared" si="26"/>
        <v>-57832044096</v>
      </c>
      <c r="E58" s="42"/>
      <c r="F58" s="42"/>
      <c r="G58" s="44">
        <f t="shared" si="79"/>
        <v>31947786.173148919</v>
      </c>
      <c r="H58" s="44">
        <f t="shared" si="80"/>
        <v>4474969.8009859929</v>
      </c>
      <c r="I58" s="42"/>
      <c r="J58" s="42"/>
      <c r="K58" s="66">
        <f t="shared" si="81"/>
        <v>31947786.173148919</v>
      </c>
      <c r="L58" s="66">
        <f t="shared" si="82"/>
        <v>4474969.8009859929</v>
      </c>
      <c r="M58" s="41">
        <f t="shared" si="29"/>
        <v>36422755.974134915</v>
      </c>
      <c r="N58" s="67">
        <f t="shared" si="74"/>
        <v>36422755.974134915</v>
      </c>
      <c r="O58" s="70">
        <f t="shared" si="83"/>
        <v>8911648.0258650836</v>
      </c>
      <c r="P58" s="39">
        <f t="shared" si="30"/>
        <v>8911648.0258650836</v>
      </c>
      <c r="Q58" s="41">
        <f t="shared" si="31"/>
        <v>45334404</v>
      </c>
      <c r="R58" s="67">
        <f t="shared" si="59"/>
        <v>0</v>
      </c>
      <c r="S58" s="67">
        <v>45334404</v>
      </c>
      <c r="T58" s="79">
        <v>1170387103.0005801</v>
      </c>
      <c r="U58" s="79">
        <v>142182204</v>
      </c>
      <c r="V58" s="80">
        <f t="shared" si="32"/>
        <v>8.2316005102901624</v>
      </c>
      <c r="W58" s="45">
        <f t="shared" si="60"/>
        <v>3.8734538242752263</v>
      </c>
      <c r="X58" s="68"/>
      <c r="Y58" s="68"/>
      <c r="Z58" s="69">
        <f t="shared" si="84"/>
        <v>2.7296768813705121</v>
      </c>
      <c r="AA58" s="69">
        <f t="shared" si="85"/>
        <v>0.38234954824034617</v>
      </c>
      <c r="AB58" s="69">
        <f t="shared" si="33"/>
        <v>3.1120264296108582</v>
      </c>
      <c r="AC58" s="69">
        <f t="shared" si="86"/>
        <v>0.76142739466436749</v>
      </c>
      <c r="AD58" s="23">
        <f t="shared" si="35"/>
        <v>3.8734538242752254</v>
      </c>
      <c r="AE58" s="45">
        <v>3.8734538242752254</v>
      </c>
      <c r="AF58" s="78">
        <f t="shared" si="36"/>
        <v>0</v>
      </c>
      <c r="AG58" s="14">
        <v>17700658</v>
      </c>
      <c r="AH58" s="16">
        <v>13334743</v>
      </c>
      <c r="AI58" s="16">
        <v>27557542</v>
      </c>
      <c r="AJ58" s="16">
        <f t="shared" si="37"/>
        <v>9856884</v>
      </c>
      <c r="AK58" s="16">
        <v>3477859</v>
      </c>
      <c r="AL58" s="16">
        <f t="shared" si="38"/>
        <v>31035401</v>
      </c>
      <c r="AM58" s="17">
        <v>1518904</v>
      </c>
      <c r="AN58" s="11">
        <v>16107598.779999999</v>
      </c>
      <c r="AO58" s="10">
        <v>10428349.219999999</v>
      </c>
      <c r="AP58" s="10">
        <v>24114558</v>
      </c>
      <c r="AQ58" s="10">
        <f t="shared" si="39"/>
        <v>8006959.2200000007</v>
      </c>
      <c r="AR58" s="10">
        <v>2421390</v>
      </c>
      <c r="AS58" s="10">
        <f t="shared" si="40"/>
        <v>32121517.219999999</v>
      </c>
      <c r="AT58" s="11">
        <v>580996.75851833425</v>
      </c>
      <c r="AU58" s="59"/>
      <c r="AV58" s="33">
        <f t="shared" si="65"/>
        <v>11.266940286651284</v>
      </c>
      <c r="AW58" s="33">
        <f t="shared" si="66"/>
        <v>18.226262024538936</v>
      </c>
      <c r="AX58" s="7">
        <f t="shared" si="75"/>
        <v>14.083675358314105</v>
      </c>
      <c r="AY58" s="7">
        <f t="shared" si="76"/>
        <v>15.631255167968785</v>
      </c>
      <c r="AZ58" s="7">
        <f t="shared" si="9"/>
        <v>14.257098745665402</v>
      </c>
      <c r="BA58" s="7">
        <f t="shared" si="42"/>
        <v>71.276015573964926</v>
      </c>
      <c r="BB58" s="40">
        <f t="shared" si="71"/>
        <v>19.141872673014074</v>
      </c>
      <c r="BC58" s="35">
        <f t="shared" si="67"/>
        <v>12.875590759776097</v>
      </c>
      <c r="BD58" s="35">
        <f t="shared" si="68"/>
        <v>23.305943713676903</v>
      </c>
      <c r="BE58" s="32">
        <f t="shared" si="77"/>
        <v>16.094488449720121</v>
      </c>
      <c r="BF58" s="32">
        <f t="shared" si="78"/>
        <v>6.789506474745945</v>
      </c>
      <c r="BG58" s="32">
        <f t="shared" si="13"/>
        <v>13.775027301413466</v>
      </c>
      <c r="BH58" s="32">
        <f t="shared" si="45"/>
        <v>186.33739960175916</v>
      </c>
      <c r="BI58" s="37">
        <f t="shared" si="72"/>
        <v>22.569944497251626</v>
      </c>
      <c r="BJ58" s="72">
        <f t="shared" si="14"/>
        <v>15.807477727145528</v>
      </c>
      <c r="BK58" s="65">
        <f t="shared" si="15"/>
        <v>19.759347158931913</v>
      </c>
      <c r="BL58" s="65">
        <f t="shared" si="16"/>
        <v>20.002659563469077</v>
      </c>
      <c r="BM58" s="65">
        <f t="shared" si="47"/>
        <v>2.9958652428866315</v>
      </c>
      <c r="BN58" s="72">
        <f t="shared" si="48"/>
        <v>6.3261199367862551</v>
      </c>
      <c r="BO58" s="65">
        <f t="shared" si="49"/>
        <v>4.999335197536948</v>
      </c>
      <c r="BP58" s="36">
        <f t="shared" si="50"/>
        <v>6.9098263619079408</v>
      </c>
      <c r="BQ58" s="63">
        <f t="shared" si="17"/>
        <v>8.6372829523849255</v>
      </c>
      <c r="BR58" s="63">
        <f t="shared" si="58"/>
        <v>7.3925188023732726</v>
      </c>
      <c r="BS58" s="63">
        <f t="shared" si="51"/>
        <v>2.0004685161803235</v>
      </c>
      <c r="BT58" s="36">
        <f t="shared" si="52"/>
        <v>14.47214369253528</v>
      </c>
      <c r="BU58" s="63">
        <f t="shared" si="53"/>
        <v>13.527189131787706</v>
      </c>
      <c r="BV58" s="45">
        <f t="shared" si="54"/>
        <v>1.4026527308610037</v>
      </c>
      <c r="BW58" s="23">
        <f t="shared" si="18"/>
        <v>1.3270241505095086</v>
      </c>
      <c r="BX58" s="45">
        <f t="shared" si="55"/>
        <v>2.7296768813705121</v>
      </c>
      <c r="BY58" s="23">
        <f t="shared" si="19"/>
        <v>0.38234954824034628</v>
      </c>
      <c r="BZ58" s="23">
        <f t="shared" si="56"/>
        <v>3.1120264296108582</v>
      </c>
      <c r="CA58" s="23">
        <f t="shared" si="20"/>
        <v>0.76142739466436749</v>
      </c>
      <c r="CB58" s="23">
        <f t="shared" si="21"/>
        <v>3.8734538242752254</v>
      </c>
      <c r="CC58" s="56">
        <f t="shared" si="69"/>
        <v>0</v>
      </c>
      <c r="CD58" s="76"/>
      <c r="CE58" s="76">
        <f t="shared" si="61"/>
        <v>0</v>
      </c>
      <c r="CF58" s="76">
        <f t="shared" si="62"/>
        <v>0</v>
      </c>
      <c r="CG58" s="76">
        <f t="shared" si="25"/>
        <v>0</v>
      </c>
      <c r="CH58" s="1">
        <v>3.8734538223509798</v>
      </c>
      <c r="CI58" s="73">
        <v>2.626144658273859</v>
      </c>
      <c r="CJ58" s="73">
        <v>0.31336142206458489</v>
      </c>
      <c r="CK58" s="73">
        <f t="shared" si="57"/>
        <v>2.9395060803384441</v>
      </c>
      <c r="CL58" s="73">
        <v>0.9339477420125355</v>
      </c>
    </row>
    <row r="59" spans="1:90" x14ac:dyDescent="0.25">
      <c r="A59">
        <v>1990</v>
      </c>
      <c r="B59" s="41">
        <v>1196836656</v>
      </c>
      <c r="C59" s="41">
        <v>508414393142</v>
      </c>
      <c r="D59" s="41">
        <f t="shared" si="26"/>
        <v>-507217556486</v>
      </c>
      <c r="E59" s="41"/>
      <c r="F59" s="41"/>
      <c r="G59" s="44">
        <f t="shared" si="79"/>
        <v>843427467.80292034</v>
      </c>
      <c r="H59" s="44">
        <f t="shared" si="80"/>
        <v>118140030.96440975</v>
      </c>
      <c r="I59" s="41"/>
      <c r="J59" s="41"/>
      <c r="K59" s="66">
        <f t="shared" si="81"/>
        <v>843427467.80292034</v>
      </c>
      <c r="L59" s="66">
        <f t="shared" si="82"/>
        <v>118140030.96440975</v>
      </c>
      <c r="M59" s="41">
        <f t="shared" si="29"/>
        <v>961567498.76733005</v>
      </c>
      <c r="N59" s="67">
        <f t="shared" si="74"/>
        <v>961567498.76733005</v>
      </c>
      <c r="O59" s="70">
        <f t="shared" si="83"/>
        <v>235269157.23266965</v>
      </c>
      <c r="P59" s="39">
        <f t="shared" si="30"/>
        <v>235269157.23266971</v>
      </c>
      <c r="Q59" s="41">
        <f t="shared" si="31"/>
        <v>1196836655.9999998</v>
      </c>
      <c r="R59" s="67">
        <f t="shared" si="59"/>
        <v>2.384185791015625E-7</v>
      </c>
      <c r="S59" s="67">
        <v>1196836656</v>
      </c>
      <c r="T59" s="79">
        <v>31759184999</v>
      </c>
      <c r="U59" s="79">
        <v>144526799</v>
      </c>
      <c r="V59" s="80">
        <f t="shared" si="32"/>
        <v>219.7459932603918</v>
      </c>
      <c r="W59" s="45">
        <f t="shared" si="60"/>
        <v>3.7684740840726385</v>
      </c>
      <c r="X59" s="68"/>
      <c r="Y59" s="68"/>
      <c r="Z59" s="69">
        <f t="shared" si="84"/>
        <v>2.6556961956973311</v>
      </c>
      <c r="AA59" s="69">
        <f t="shared" si="85"/>
        <v>0.37198697311700418</v>
      </c>
      <c r="AB59" s="69">
        <f t="shared" si="33"/>
        <v>3.0276831688143351</v>
      </c>
      <c r="AC59" s="69">
        <f t="shared" si="86"/>
        <v>0.74079091525830265</v>
      </c>
      <c r="AD59" s="23">
        <f t="shared" si="35"/>
        <v>3.7684740840726376</v>
      </c>
      <c r="AE59" s="45">
        <v>3.7684740840726376</v>
      </c>
      <c r="AF59" s="78">
        <f t="shared" si="36"/>
        <v>0</v>
      </c>
      <c r="AG59" s="19">
        <v>17996917</v>
      </c>
      <c r="AH59" s="16">
        <v>13880030</v>
      </c>
      <c r="AI59" s="15">
        <v>28252904</v>
      </c>
      <c r="AJ59" s="16">
        <f t="shared" si="37"/>
        <v>10255987</v>
      </c>
      <c r="AK59" s="15">
        <v>3624043</v>
      </c>
      <c r="AL59" s="16">
        <f t="shared" si="38"/>
        <v>31876947</v>
      </c>
      <c r="AM59" s="17">
        <v>1540080</v>
      </c>
      <c r="AN59" s="11">
        <v>16377194.470000001</v>
      </c>
      <c r="AO59" s="11">
        <v>10441281.761806153</v>
      </c>
      <c r="AP59" s="10">
        <v>24231473.231806155</v>
      </c>
      <c r="AQ59" s="10">
        <f t="shared" si="39"/>
        <v>7854278.7618061546</v>
      </c>
      <c r="AR59" s="10">
        <v>2587003</v>
      </c>
      <c r="AS59" s="10">
        <f t="shared" si="40"/>
        <v>32085751.993612312</v>
      </c>
      <c r="AT59" s="12">
        <v>578625</v>
      </c>
      <c r="AV59" s="33">
        <f t="shared" si="65"/>
        <v>10.868101071114326</v>
      </c>
      <c r="AW59" s="33">
        <f t="shared" si="66"/>
        <v>17.434331471218496</v>
      </c>
      <c r="AX59" s="7">
        <f t="shared" si="75"/>
        <v>13.585126338892907</v>
      </c>
      <c r="AY59" s="7">
        <f t="shared" si="76"/>
        <v>14.83483680913821</v>
      </c>
      <c r="AZ59" s="7">
        <f t="shared" si="9"/>
        <v>13.727204075563209</v>
      </c>
      <c r="BA59" s="7">
        <f t="shared" si="42"/>
        <v>69.51855728959714</v>
      </c>
      <c r="BB59" s="40">
        <f t="shared" si="71"/>
        <v>18.352885719936772</v>
      </c>
      <c r="BC59" s="35">
        <f t="shared" si="67"/>
        <v>12.671760123171143</v>
      </c>
      <c r="BD59" s="35">
        <f t="shared" si="68"/>
        <v>23.176181753436094</v>
      </c>
      <c r="BE59" s="32">
        <f t="shared" si="77"/>
        <v>15.839700153963928</v>
      </c>
      <c r="BF59" s="32">
        <f t="shared" si="78"/>
        <v>6.8449424988242518</v>
      </c>
      <c r="BG59" s="32">
        <f t="shared" si="13"/>
        <v>13.637871316278542</v>
      </c>
      <c r="BH59" s="32">
        <f t="shared" si="45"/>
        <v>185.03199777154938</v>
      </c>
      <c r="BI59" s="37">
        <f t="shared" si="72"/>
        <v>22.445267835860232</v>
      </c>
      <c r="BJ59" s="72">
        <f t="shared" si="14"/>
        <v>15.633381207611231</v>
      </c>
      <c r="BK59" s="65">
        <f t="shared" si="15"/>
        <v>19.541726509514039</v>
      </c>
      <c r="BL59" s="65">
        <f t="shared" si="16"/>
        <v>19.746100337466824</v>
      </c>
      <c r="BM59" s="65">
        <f t="shared" si="47"/>
        <v>2.9829560205835604</v>
      </c>
      <c r="BN59" s="72">
        <f t="shared" si="48"/>
        <v>6.396568897796354</v>
      </c>
      <c r="BO59" s="65">
        <f t="shared" si="49"/>
        <v>5.0642910899352156</v>
      </c>
      <c r="BP59" s="36">
        <f t="shared" si="50"/>
        <v>6.8484155582735431</v>
      </c>
      <c r="BQ59" s="63">
        <f t="shared" si="17"/>
        <v>8.5605194478419282</v>
      </c>
      <c r="BR59" s="63">
        <f t="shared" si="58"/>
        <v>7.3705475163904373</v>
      </c>
      <c r="BS59" s="63">
        <f t="shared" si="51"/>
        <v>1.9974919933184747</v>
      </c>
      <c r="BT59" s="36">
        <f t="shared" si="52"/>
        <v>14.601917647825912</v>
      </c>
      <c r="BU59" s="63">
        <f t="shared" si="53"/>
        <v>13.567513102333651</v>
      </c>
      <c r="BV59" s="45">
        <f t="shared" si="54"/>
        <v>1.3533290315552868</v>
      </c>
      <c r="BW59" s="23">
        <f t="shared" si="18"/>
        <v>1.3023671641420438</v>
      </c>
      <c r="BX59" s="45">
        <f t="shared" si="55"/>
        <v>2.6556961956973306</v>
      </c>
      <c r="BY59" s="23">
        <f t="shared" si="19"/>
        <v>0.37198697311700418</v>
      </c>
      <c r="BZ59" s="23">
        <f t="shared" si="56"/>
        <v>3.0276831688143346</v>
      </c>
      <c r="CA59" s="23">
        <f t="shared" si="20"/>
        <v>0.74079091525830265</v>
      </c>
      <c r="CB59" s="23">
        <f t="shared" si="21"/>
        <v>3.7684740840726372</v>
      </c>
      <c r="CC59" s="56">
        <f t="shared" si="69"/>
        <v>0</v>
      </c>
      <c r="CD59" s="76"/>
      <c r="CE59" s="76">
        <f t="shared" si="61"/>
        <v>0</v>
      </c>
      <c r="CF59" s="76">
        <f t="shared" si="62"/>
        <v>0</v>
      </c>
      <c r="CG59" s="76">
        <f t="shared" si="25"/>
        <v>0</v>
      </c>
      <c r="CH59" s="1">
        <v>3.7684740839540001</v>
      </c>
      <c r="CI59" s="73">
        <v>2.5428822490338261</v>
      </c>
      <c r="CJ59" s="73">
        <v>0.30784202772394959</v>
      </c>
      <c r="CK59" s="73">
        <f t="shared" si="57"/>
        <v>2.8507242767577758</v>
      </c>
      <c r="CL59" s="73">
        <v>0.91774980719622468</v>
      </c>
    </row>
    <row r="60" spans="1:90" x14ac:dyDescent="0.25">
      <c r="A60">
        <v>1991</v>
      </c>
      <c r="B60" s="43">
        <v>6289502219052.3594</v>
      </c>
      <c r="C60" s="43">
        <v>1906489133433</v>
      </c>
      <c r="D60" s="41">
        <f t="shared" si="26"/>
        <v>4383013085619.3594</v>
      </c>
      <c r="E60" s="41"/>
      <c r="F60" s="41"/>
      <c r="G60" s="44">
        <f t="shared" si="79"/>
        <v>4432299849576.2822</v>
      </c>
      <c r="H60" s="44">
        <f t="shared" si="80"/>
        <v>620838259911.69324</v>
      </c>
      <c r="I60" s="41"/>
      <c r="J60" s="41"/>
      <c r="K60" s="66">
        <f t="shared" si="81"/>
        <v>4432299849576.2822</v>
      </c>
      <c r="L60" s="66">
        <f t="shared" si="82"/>
        <v>620838259911.69324</v>
      </c>
      <c r="M60" s="41">
        <f t="shared" si="29"/>
        <v>5053138109487.9756</v>
      </c>
      <c r="N60" s="67">
        <f t="shared" si="74"/>
        <v>5053138109487.9756</v>
      </c>
      <c r="O60" s="70">
        <f t="shared" si="83"/>
        <v>1236364109564.3835</v>
      </c>
      <c r="P60" s="39">
        <f t="shared" si="30"/>
        <v>1236364109564.3835</v>
      </c>
      <c r="Q60" s="41">
        <f t="shared" si="31"/>
        <v>6289502219052.3594</v>
      </c>
      <c r="R60" s="67">
        <f t="shared" si="59"/>
        <v>0</v>
      </c>
      <c r="S60" s="67">
        <v>6289502219052.3594</v>
      </c>
      <c r="T60" s="79">
        <v>165786498000000</v>
      </c>
      <c r="U60" s="79">
        <v>146917459</v>
      </c>
      <c r="V60" s="80">
        <f t="shared" si="32"/>
        <v>1128432.9250480707</v>
      </c>
      <c r="W60" s="71">
        <f t="shared" si="60"/>
        <v>3.7937360972860166</v>
      </c>
      <c r="X60" s="68"/>
      <c r="Y60" s="68"/>
      <c r="Z60" s="69">
        <f t="shared" si="84"/>
        <v>2.6734986884012</v>
      </c>
      <c r="AA60" s="69">
        <f t="shared" si="85"/>
        <v>0.37448059244950888</v>
      </c>
      <c r="AB60" s="69">
        <f t="shared" si="33"/>
        <v>3.0479792808507087</v>
      </c>
      <c r="AC60" s="69">
        <f t="shared" si="86"/>
        <v>0.74575681643530678</v>
      </c>
      <c r="AD60" s="23">
        <f t="shared" si="35"/>
        <v>3.7937360972860157</v>
      </c>
      <c r="AE60" s="45">
        <v>3.7937360972860157</v>
      </c>
      <c r="AF60" s="78">
        <f t="shared" si="36"/>
        <v>0</v>
      </c>
      <c r="AG60" s="14">
        <v>18293176</v>
      </c>
      <c r="AH60" s="16">
        <v>14683246</v>
      </c>
      <c r="AI60" s="15">
        <v>29203724</v>
      </c>
      <c r="AJ60" s="16">
        <f t="shared" si="37"/>
        <v>10910548</v>
      </c>
      <c r="AK60" s="16">
        <v>3772698</v>
      </c>
      <c r="AL60" s="16">
        <f t="shared" si="38"/>
        <v>32976422</v>
      </c>
      <c r="AM60" s="20">
        <v>1565056</v>
      </c>
      <c r="AN60" s="11">
        <v>16646790.16</v>
      </c>
      <c r="AO60" s="10">
        <v>11741379.84</v>
      </c>
      <c r="AP60" s="11">
        <v>25634846</v>
      </c>
      <c r="AQ60" s="10">
        <f t="shared" si="39"/>
        <v>8988055.8399999999</v>
      </c>
      <c r="AR60" s="10">
        <v>2753324</v>
      </c>
      <c r="AS60" s="10">
        <f t="shared" si="40"/>
        <v>34622901.840000004</v>
      </c>
      <c r="AT60" s="12">
        <v>605736</v>
      </c>
      <c r="AV60" s="33">
        <f t="shared" si="65"/>
        <v>10.759823204458094</v>
      </c>
      <c r="AW60" s="33">
        <f t="shared" si="66"/>
        <v>17.092271791891086</v>
      </c>
      <c r="AX60" s="7">
        <f t="shared" si="75"/>
        <v>13.449779005572616</v>
      </c>
      <c r="AY60" s="7">
        <f t="shared" si="76"/>
        <v>14.583127800713557</v>
      </c>
      <c r="AZ60" s="7">
        <f t="shared" si="9"/>
        <v>13.579440820694057</v>
      </c>
      <c r="BA60" s="7">
        <f t="shared" si="42"/>
        <v>70.006885697767174</v>
      </c>
      <c r="BB60" s="40">
        <f t="shared" si="71"/>
        <v>17.959894803789986</v>
      </c>
      <c r="BC60" s="35">
        <f t="shared" si="67"/>
        <v>12.257803583130155</v>
      </c>
      <c r="BD60" s="35">
        <f t="shared" si="68"/>
        <v>21.374832842406168</v>
      </c>
      <c r="BE60" s="32">
        <f t="shared" si="77"/>
        <v>15.322254478912692</v>
      </c>
      <c r="BF60" s="32">
        <f t="shared" si="78"/>
        <v>6.1212055273008215</v>
      </c>
      <c r="BG60" s="32">
        <f t="shared" si="13"/>
        <v>12.933675319781733</v>
      </c>
      <c r="BH60" s="32">
        <f t="shared" si="45"/>
        <v>180.87862782235942</v>
      </c>
      <c r="BI60" s="37">
        <f t="shared" si="72"/>
        <v>20.997928053468044</v>
      </c>
      <c r="BJ60" s="72">
        <f t="shared" si="14"/>
        <v>15.369664136911137</v>
      </c>
      <c r="BK60" s="65">
        <f t="shared" si="15"/>
        <v>19.212080171138918</v>
      </c>
      <c r="BL60" s="65">
        <f t="shared" si="16"/>
        <v>19.397293116735749</v>
      </c>
      <c r="BM60" s="65">
        <f t="shared" si="47"/>
        <v>2.9651335262688896</v>
      </c>
      <c r="BN60" s="72">
        <f t="shared" si="48"/>
        <v>6.5063230470888573</v>
      </c>
      <c r="BO60" s="65">
        <f t="shared" si="49"/>
        <v>5.1553585027655853</v>
      </c>
      <c r="BP60" s="36">
        <f t="shared" si="50"/>
        <v>6.7768114623074887</v>
      </c>
      <c r="BQ60" s="63">
        <f t="shared" si="17"/>
        <v>8.4710143278843599</v>
      </c>
      <c r="BR60" s="63">
        <f t="shared" si="58"/>
        <v>7.150471824943228</v>
      </c>
      <c r="BS60" s="63">
        <f t="shared" si="51"/>
        <v>1.9671783440312542</v>
      </c>
      <c r="BT60" s="36">
        <f t="shared" si="52"/>
        <v>14.756202169146702</v>
      </c>
      <c r="BU60" s="63">
        <f t="shared" si="53"/>
        <v>13.98509111680808</v>
      </c>
      <c r="BV60" s="45">
        <f t="shared" si="54"/>
        <v>1.3397409739303747</v>
      </c>
      <c r="BW60" s="23">
        <f t="shared" si="18"/>
        <v>1.3337577144708255</v>
      </c>
      <c r="BX60" s="45">
        <f t="shared" si="55"/>
        <v>2.6734986884012004</v>
      </c>
      <c r="BY60" s="23">
        <f t="shared" si="19"/>
        <v>0.37448059244950893</v>
      </c>
      <c r="BZ60" s="23">
        <f t="shared" si="56"/>
        <v>3.0479792808507096</v>
      </c>
      <c r="CA60" s="23">
        <f t="shared" si="20"/>
        <v>0.74575681643530678</v>
      </c>
      <c r="CB60" s="23">
        <f t="shared" si="21"/>
        <v>3.7937360972860166</v>
      </c>
      <c r="CC60" s="56">
        <f t="shared" si="69"/>
        <v>0</v>
      </c>
      <c r="CD60" s="76"/>
      <c r="CE60" s="76">
        <f t="shared" si="61"/>
        <v>0</v>
      </c>
      <c r="CF60" s="76">
        <f t="shared" si="62"/>
        <v>0</v>
      </c>
      <c r="CG60" s="76">
        <f t="shared" si="25"/>
        <v>0</v>
      </c>
      <c r="CH60" s="1">
        <v>3.7967574542003275</v>
      </c>
      <c r="CI60" s="73">
        <v>2.5504124931189871</v>
      </c>
      <c r="CJ60" s="73">
        <v>0.33063722624866121</v>
      </c>
      <c r="CK60" s="73">
        <f t="shared" si="57"/>
        <v>2.8810497193676481</v>
      </c>
      <c r="CL60" s="73">
        <v>0.91570773483267953</v>
      </c>
    </row>
    <row r="61" spans="1:90" x14ac:dyDescent="0.25">
      <c r="A61">
        <v>1992</v>
      </c>
      <c r="B61" s="43">
        <v>67315058869.060539</v>
      </c>
      <c r="C61" s="43">
        <v>19822184000</v>
      </c>
      <c r="D61" s="41">
        <f t="shared" si="26"/>
        <v>47492874869.060539</v>
      </c>
      <c r="E61" s="41"/>
      <c r="F61" s="41"/>
      <c r="G61" s="44">
        <f t="shared" si="79"/>
        <v>47437859930.433342</v>
      </c>
      <c r="H61" s="44">
        <f t="shared" si="80"/>
        <v>6644685470.8984423</v>
      </c>
      <c r="I61" s="41"/>
      <c r="J61" s="41"/>
      <c r="K61" s="66">
        <f t="shared" si="81"/>
        <v>47437859930.433342</v>
      </c>
      <c r="L61" s="66">
        <f t="shared" si="82"/>
        <v>6644685470.8984423</v>
      </c>
      <c r="M61" s="41">
        <f t="shared" si="29"/>
        <v>54082545401.331787</v>
      </c>
      <c r="N61" s="67">
        <f t="shared" si="74"/>
        <v>54082545401.331787</v>
      </c>
      <c r="O61" s="70">
        <f t="shared" si="83"/>
        <v>13232513467.728731</v>
      </c>
      <c r="P61" s="39">
        <f t="shared" si="30"/>
        <v>13232513467.728737</v>
      </c>
      <c r="Q61" s="41">
        <f t="shared" si="31"/>
        <v>67315058869.060516</v>
      </c>
      <c r="R61" s="67">
        <f t="shared" si="59"/>
        <v>1.52587890625E-5</v>
      </c>
      <c r="S61" s="67">
        <v>67315058869.060539</v>
      </c>
      <c r="T61" s="79">
        <v>1762636611000</v>
      </c>
      <c r="U61" s="79">
        <v>149362321</v>
      </c>
      <c r="V61" s="80">
        <f t="shared" si="32"/>
        <v>11801.079410114417</v>
      </c>
      <c r="W61" s="71">
        <f t="shared" si="60"/>
        <v>3.8189981104993929</v>
      </c>
      <c r="X61" s="68"/>
      <c r="Y61" s="68"/>
      <c r="Z61" s="69">
        <f t="shared" si="84"/>
        <v>2.691301181105068</v>
      </c>
      <c r="AA61" s="69">
        <f t="shared" si="85"/>
        <v>0.37697421178201335</v>
      </c>
      <c r="AB61" s="69">
        <f t="shared" si="33"/>
        <v>3.0682753928870814</v>
      </c>
      <c r="AC61" s="69">
        <f t="shared" si="86"/>
        <v>0.75072271761231057</v>
      </c>
      <c r="AD61" s="23">
        <f t="shared" si="35"/>
        <v>3.818998110499392</v>
      </c>
      <c r="AE61" s="45">
        <v>3.818998110499392</v>
      </c>
      <c r="AF61" s="78">
        <f t="shared" si="36"/>
        <v>0</v>
      </c>
      <c r="AG61" s="14">
        <v>19611088</v>
      </c>
      <c r="AH61" s="16">
        <v>14671002</v>
      </c>
      <c r="AI61" s="15">
        <v>30177447</v>
      </c>
      <c r="AJ61" s="16">
        <f t="shared" si="37"/>
        <v>10566359</v>
      </c>
      <c r="AK61" s="16">
        <v>4104643</v>
      </c>
      <c r="AL61" s="16">
        <f t="shared" si="38"/>
        <v>34282090</v>
      </c>
      <c r="AM61" s="20">
        <v>1594668</v>
      </c>
      <c r="AN61" s="11">
        <v>17846090.079999998</v>
      </c>
      <c r="AO61" s="10">
        <v>11572011.546438634</v>
      </c>
      <c r="AP61" s="11">
        <v>26291871.626438633</v>
      </c>
      <c r="AQ61" s="10">
        <f t="shared" si="39"/>
        <v>8445781.5464386344</v>
      </c>
      <c r="AR61" s="10">
        <v>3126230</v>
      </c>
      <c r="AS61" s="10">
        <f t="shared" si="40"/>
        <v>34737653.172877267</v>
      </c>
      <c r="AT61" s="12">
        <v>653516</v>
      </c>
      <c r="AV61" s="33">
        <f t="shared" si="65"/>
        <v>10.656408169183941</v>
      </c>
      <c r="AW61" s="33">
        <f t="shared" si="66"/>
        <v>16.992770894518053</v>
      </c>
      <c r="AX61" s="7">
        <f t="shared" si="75"/>
        <v>13.320510211479926</v>
      </c>
      <c r="AY61" s="7">
        <f t="shared" si="76"/>
        <v>13.717573788733162</v>
      </c>
      <c r="AZ61" s="7">
        <f t="shared" si="9"/>
        <v>13.368051193751647</v>
      </c>
      <c r="BA61" s="7">
        <f t="shared" si="42"/>
        <v>70.315380712475786</v>
      </c>
      <c r="BB61" s="40">
        <f t="shared" si="71"/>
        <v>18.265064867671928</v>
      </c>
      <c r="BC61" s="35">
        <f t="shared" si="67"/>
        <v>12.231278065899925</v>
      </c>
      <c r="BD61" s="35">
        <f t="shared" si="68"/>
        <v>21.54344340036026</v>
      </c>
      <c r="BE61" s="32">
        <f t="shared" si="77"/>
        <v>15.289097582374906</v>
      </c>
      <c r="BF61" s="32">
        <f t="shared" si="78"/>
        <v>6.6667297655419127</v>
      </c>
      <c r="BG61" s="32">
        <f t="shared" si="13"/>
        <v>13.192737340892803</v>
      </c>
      <c r="BH61" s="32">
        <f t="shared" si="45"/>
        <v>171.579100634112</v>
      </c>
      <c r="BI61" s="37">
        <f t="shared" si="72"/>
        <v>21.75032585821225</v>
      </c>
      <c r="BJ61" s="72">
        <f t="shared" si="14"/>
        <v>15.15515959837961</v>
      </c>
      <c r="BK61" s="65">
        <f t="shared" si="15"/>
        <v>18.943949497974515</v>
      </c>
      <c r="BL61" s="65">
        <f t="shared" si="16"/>
        <v>19.011560569393041</v>
      </c>
      <c r="BM61" s="65">
        <f t="shared" si="47"/>
        <v>2.9450472451558558</v>
      </c>
      <c r="BN61" s="72">
        <f t="shared" si="48"/>
        <v>6.5984128607060004</v>
      </c>
      <c r="BO61" s="65">
        <f t="shared" si="49"/>
        <v>5.2599574682465207</v>
      </c>
      <c r="BP61" s="36">
        <f t="shared" si="50"/>
        <v>7.1286526276780124</v>
      </c>
      <c r="BQ61" s="63">
        <f t="shared" si="17"/>
        <v>8.9108157845975136</v>
      </c>
      <c r="BR61" s="63">
        <f t="shared" si="58"/>
        <v>7.6890118272772474</v>
      </c>
      <c r="BS61" s="63">
        <f t="shared" si="51"/>
        <v>2.0397922742563321</v>
      </c>
      <c r="BT61" s="36">
        <f t="shared" si="52"/>
        <v>14.027896325279718</v>
      </c>
      <c r="BU61" s="63">
        <f t="shared" si="53"/>
        <v>13.005572399465402</v>
      </c>
      <c r="BV61" s="45">
        <f t="shared" si="54"/>
        <v>1.3991732116280193</v>
      </c>
      <c r="BW61" s="23">
        <f t="shared" si="18"/>
        <v>1.2921279694770482</v>
      </c>
      <c r="BX61" s="45">
        <f t="shared" si="55"/>
        <v>2.6913011811050676</v>
      </c>
      <c r="BY61" s="23">
        <f t="shared" si="19"/>
        <v>0.37697421178201335</v>
      </c>
      <c r="BZ61" s="23">
        <f t="shared" si="56"/>
        <v>3.068275392887081</v>
      </c>
      <c r="CA61" s="23">
        <f t="shared" si="20"/>
        <v>0.75072271761231057</v>
      </c>
      <c r="CB61" s="23">
        <f t="shared" si="21"/>
        <v>3.8189981104993915</v>
      </c>
      <c r="CC61" s="56">
        <f t="shared" si="69"/>
        <v>0</v>
      </c>
      <c r="CD61" s="76"/>
      <c r="CE61" s="76">
        <f t="shared" si="61"/>
        <v>0</v>
      </c>
      <c r="CF61" s="76">
        <f t="shared" si="62"/>
        <v>0</v>
      </c>
      <c r="CG61" s="76">
        <f t="shared" si="25"/>
        <v>0</v>
      </c>
      <c r="CH61" s="1">
        <v>3.8250408244466554</v>
      </c>
      <c r="CI61" s="73">
        <v>2.5579427372041481</v>
      </c>
      <c r="CJ61" s="73">
        <v>0.35343242477337283</v>
      </c>
      <c r="CK61" s="73">
        <f t="shared" si="57"/>
        <v>2.9113751619775208</v>
      </c>
      <c r="CL61" s="73">
        <v>0.91366566246913439</v>
      </c>
    </row>
    <row r="62" spans="1:90" x14ac:dyDescent="0.25">
      <c r="A62">
        <v>1993</v>
      </c>
      <c r="B62" s="43">
        <v>1490306782.4862127</v>
      </c>
      <c r="C62" s="43">
        <v>641705278</v>
      </c>
      <c r="D62" s="41">
        <f t="shared" si="26"/>
        <v>848601504.48621273</v>
      </c>
      <c r="E62" s="41"/>
      <c r="F62" s="41"/>
      <c r="G62" s="44">
        <f t="shared" si="79"/>
        <v>1050239955.0518645</v>
      </c>
      <c r="H62" s="44">
        <f t="shared" si="80"/>
        <v>147108536.94757745</v>
      </c>
      <c r="I62" s="41"/>
      <c r="J62" s="41"/>
      <c r="K62" s="66">
        <f t="shared" si="81"/>
        <v>1050239955.0518645</v>
      </c>
      <c r="L62" s="66">
        <f t="shared" si="82"/>
        <v>147108536.94757745</v>
      </c>
      <c r="M62" s="41">
        <f t="shared" si="29"/>
        <v>1197348491.9994419</v>
      </c>
      <c r="N62" s="67">
        <f t="shared" si="74"/>
        <v>1197348491.9994419</v>
      </c>
      <c r="O62" s="70">
        <f t="shared" si="83"/>
        <v>292958290.48677039</v>
      </c>
      <c r="P62" s="39">
        <f t="shared" si="30"/>
        <v>292958290.48677051</v>
      </c>
      <c r="Q62" s="41">
        <f t="shared" si="31"/>
        <v>1490306782.4862123</v>
      </c>
      <c r="R62" s="67">
        <f t="shared" si="59"/>
        <v>0</v>
      </c>
      <c r="S62" s="67">
        <v>1490306782.4862127</v>
      </c>
      <c r="T62" s="79">
        <v>38767064000.000099</v>
      </c>
      <c r="U62" s="79">
        <v>151853507</v>
      </c>
      <c r="V62" s="80">
        <f t="shared" si="32"/>
        <v>255.29251688602818</v>
      </c>
      <c r="W62" s="71">
        <f t="shared" si="60"/>
        <v>3.8442601237127705</v>
      </c>
      <c r="X62" s="68"/>
      <c r="Y62" s="68"/>
      <c r="Z62" s="69">
        <f t="shared" si="84"/>
        <v>2.7091036738089369</v>
      </c>
      <c r="AA62" s="69">
        <f t="shared" si="85"/>
        <v>0.37946783111451793</v>
      </c>
      <c r="AB62" s="69">
        <f t="shared" si="33"/>
        <v>3.088571504923455</v>
      </c>
      <c r="AC62" s="69">
        <f t="shared" si="86"/>
        <v>0.75568861878931459</v>
      </c>
      <c r="AD62" s="23">
        <f t="shared" si="35"/>
        <v>3.8442601237127696</v>
      </c>
      <c r="AE62" s="45">
        <v>3.8442601237127696</v>
      </c>
      <c r="AF62" s="78">
        <f t="shared" si="36"/>
        <v>0</v>
      </c>
      <c r="AG62" s="14">
        <v>19674423</v>
      </c>
      <c r="AH62" s="16">
        <v>15692159</v>
      </c>
      <c r="AI62" s="15">
        <v>30887951</v>
      </c>
      <c r="AJ62" s="16">
        <f t="shared" si="37"/>
        <v>11213528</v>
      </c>
      <c r="AK62" s="16">
        <v>4478631</v>
      </c>
      <c r="AL62" s="16">
        <f t="shared" si="38"/>
        <v>35366582</v>
      </c>
      <c r="AM62" s="20">
        <v>1594668</v>
      </c>
      <c r="AN62" s="11">
        <v>17903724.93</v>
      </c>
      <c r="AO62" s="10">
        <v>12760050.973723345</v>
      </c>
      <c r="AP62" s="11">
        <v>27172211.903723344</v>
      </c>
      <c r="AQ62" s="10">
        <f t="shared" si="39"/>
        <v>9268486.9737233445</v>
      </c>
      <c r="AR62" s="10">
        <v>3491564</v>
      </c>
      <c r="AS62" s="10">
        <f t="shared" si="40"/>
        <v>36440698.877446689</v>
      </c>
      <c r="AT62" s="12">
        <v>653516</v>
      </c>
      <c r="AV62" s="33">
        <f t="shared" si="65"/>
        <v>10.654948104378207</v>
      </c>
      <c r="AW62" s="33">
        <f t="shared" si="66"/>
        <v>16.529303494459199</v>
      </c>
      <c r="AX62" s="7">
        <f t="shared" si="75"/>
        <v>13.318685130472756</v>
      </c>
      <c r="AY62" s="7">
        <f t="shared" si="76"/>
        <v>12.86632476496127</v>
      </c>
      <c r="AZ62" s="7">
        <f t="shared" si="9"/>
        <v>13.261400681663112</v>
      </c>
      <c r="BA62" s="7">
        <f t="shared" si="42"/>
        <v>71.961039516152312</v>
      </c>
      <c r="BB62" s="40">
        <f t="shared" si="71"/>
        <v>17.992280185672708</v>
      </c>
      <c r="BC62" s="35">
        <f t="shared" si="67"/>
        <v>12.111988384371454</v>
      </c>
      <c r="BD62" s="35">
        <f t="shared" si="68"/>
        <v>20.327540942308865</v>
      </c>
      <c r="BE62" s="32">
        <f t="shared" si="77"/>
        <v>15.139985480464317</v>
      </c>
      <c r="BF62" s="32">
        <f t="shared" si="78"/>
        <v>6.2171442989334738</v>
      </c>
      <c r="BG62" s="32">
        <f t="shared" si="13"/>
        <v>12.870510969622677</v>
      </c>
      <c r="BH62" s="32">
        <f t="shared" si="45"/>
        <v>175.59473213072607</v>
      </c>
      <c r="BI62" s="37">
        <f t="shared" si="72"/>
        <v>20.989098421010119</v>
      </c>
      <c r="BJ62" s="72">
        <f t="shared" si="14"/>
        <v>14.806551122689948</v>
      </c>
      <c r="BK62" s="65">
        <f t="shared" si="15"/>
        <v>18.508188903362431</v>
      </c>
      <c r="BL62" s="65">
        <f t="shared" si="16"/>
        <v>18.428584093322428</v>
      </c>
      <c r="BM62" s="65">
        <f t="shared" si="47"/>
        <v>2.9139029425406728</v>
      </c>
      <c r="BN62" s="72">
        <f t="shared" si="48"/>
        <v>6.7537672460913178</v>
      </c>
      <c r="BO62" s="65">
        <f t="shared" si="49"/>
        <v>5.4263528599701187</v>
      </c>
      <c r="BP62" s="36">
        <f t="shared" si="50"/>
        <v>6.897694616120015</v>
      </c>
      <c r="BQ62" s="63">
        <f t="shared" si="17"/>
        <v>8.6221182701500165</v>
      </c>
      <c r="BR62" s="63">
        <f t="shared" si="58"/>
        <v>7.3296680449621281</v>
      </c>
      <c r="BS62" s="63">
        <f t="shared" si="51"/>
        <v>1.9919302276919091</v>
      </c>
      <c r="BT62" s="36">
        <f t="shared" si="52"/>
        <v>14.497597467753721</v>
      </c>
      <c r="BU62" s="63">
        <f t="shared" si="53"/>
        <v>13.643182663467632</v>
      </c>
      <c r="BV62" s="45">
        <f t="shared" si="54"/>
        <v>1.3804749076264995</v>
      </c>
      <c r="BW62" s="23">
        <f t="shared" si="18"/>
        <v>1.3286287661824374</v>
      </c>
      <c r="BX62" s="45">
        <f t="shared" si="55"/>
        <v>2.7091036738089369</v>
      </c>
      <c r="BY62" s="23">
        <f t="shared" si="19"/>
        <v>0.37946783111451787</v>
      </c>
      <c r="BZ62" s="23">
        <f t="shared" si="56"/>
        <v>3.088571504923455</v>
      </c>
      <c r="CA62" s="23">
        <f t="shared" si="20"/>
        <v>0.75568861878931459</v>
      </c>
      <c r="CB62" s="23">
        <f t="shared" si="21"/>
        <v>3.8442601237127696</v>
      </c>
      <c r="CC62" s="56">
        <f t="shared" si="69"/>
        <v>0</v>
      </c>
      <c r="CD62" s="76"/>
      <c r="CE62" s="76">
        <f t="shared" si="61"/>
        <v>0</v>
      </c>
      <c r="CF62" s="76">
        <f t="shared" si="62"/>
        <v>0</v>
      </c>
      <c r="CG62" s="76">
        <f t="shared" si="25"/>
        <v>0</v>
      </c>
      <c r="CH62" s="1">
        <v>3.8533241946929828</v>
      </c>
      <c r="CI62" s="73">
        <v>2.5654729812893091</v>
      </c>
      <c r="CJ62" s="73">
        <v>0.37622762329808446</v>
      </c>
      <c r="CK62" s="73">
        <f t="shared" si="57"/>
        <v>2.9417006045873935</v>
      </c>
      <c r="CL62" s="73">
        <v>0.91162359010558924</v>
      </c>
    </row>
    <row r="63" spans="1:90" x14ac:dyDescent="0.25">
      <c r="A63">
        <v>1994</v>
      </c>
      <c r="B63" s="41">
        <v>14187670.71585287</v>
      </c>
      <c r="C63" s="41">
        <v>14187670.71585287</v>
      </c>
      <c r="D63" s="41">
        <f t="shared" si="26"/>
        <v>0</v>
      </c>
      <c r="E63" s="41"/>
      <c r="F63" s="41"/>
      <c r="G63" s="39">
        <v>9292770.7100080531</v>
      </c>
      <c r="H63" s="39">
        <v>1341168.020546502</v>
      </c>
      <c r="I63" s="41"/>
      <c r="J63" s="41"/>
      <c r="K63" s="39">
        <f t="shared" ref="K63:K79" si="87">B63*G63/Q63</f>
        <v>9726671.3688699678</v>
      </c>
      <c r="L63" s="39">
        <f>B63*H63/Q63</f>
        <v>1403790.2142839339</v>
      </c>
      <c r="M63" s="41">
        <f t="shared" si="29"/>
        <v>10633938.730554555</v>
      </c>
      <c r="N63" s="41">
        <f t="shared" si="74"/>
        <v>11130461.583153902</v>
      </c>
      <c r="O63" s="39">
        <v>2920828.9665917577</v>
      </c>
      <c r="P63" s="39">
        <f t="shared" si="30"/>
        <v>3057209.1326989694</v>
      </c>
      <c r="Q63" s="41">
        <f t="shared" si="31"/>
        <v>13554767.697146311</v>
      </c>
      <c r="R63" s="41">
        <f t="shared" si="59"/>
        <v>0</v>
      </c>
      <c r="S63" s="41">
        <v>14187670.71585287</v>
      </c>
      <c r="T63" s="2">
        <v>349204679</v>
      </c>
      <c r="U63" s="2">
        <v>154379133</v>
      </c>
      <c r="V63" s="1">
        <f t="shared" si="32"/>
        <v>2.2619940416429207</v>
      </c>
      <c r="W63" s="23">
        <f t="shared" si="60"/>
        <v>4.0628524097905538</v>
      </c>
      <c r="X63" s="24"/>
      <c r="Y63" s="24"/>
      <c r="Z63" s="23">
        <f t="shared" ref="Z63:Z79" si="88">100*K63/$T63</f>
        <v>2.785378304988281</v>
      </c>
      <c r="AA63" s="23">
        <f t="shared" ref="AA63:AA79" si="89">100*L63/$T63</f>
        <v>0.40199639314796637</v>
      </c>
      <c r="AB63" s="23">
        <f t="shared" si="33"/>
        <v>3.1873746981362472</v>
      </c>
      <c r="AC63" s="23">
        <f>100*P63/T63</f>
        <v>0.87547771165430721</v>
      </c>
      <c r="AD63" s="23">
        <f t="shared" si="35"/>
        <v>4.0628524097905547</v>
      </c>
      <c r="AE63" s="23">
        <v>3.8816111330359093</v>
      </c>
      <c r="AF63" s="78">
        <f t="shared" si="36"/>
        <v>0</v>
      </c>
      <c r="AG63" s="14">
        <v>19961222</v>
      </c>
      <c r="AH63" s="16">
        <v>16882304</v>
      </c>
      <c r="AI63" s="16">
        <v>31910974</v>
      </c>
      <c r="AJ63" s="16">
        <f t="shared" si="37"/>
        <v>11949752</v>
      </c>
      <c r="AK63" s="16">
        <v>4932552</v>
      </c>
      <c r="AL63" s="16">
        <f t="shared" si="38"/>
        <v>36843526</v>
      </c>
      <c r="AM63" s="17">
        <v>1661034</v>
      </c>
      <c r="AN63" s="11">
        <v>18164712.02</v>
      </c>
      <c r="AO63" s="10">
        <v>14068209.98</v>
      </c>
      <c r="AP63" s="10">
        <v>28342142</v>
      </c>
      <c r="AQ63" s="10">
        <f t="shared" si="39"/>
        <v>10177429.98</v>
      </c>
      <c r="AR63" s="10">
        <v>3890780</v>
      </c>
      <c r="AS63" s="10">
        <f t="shared" si="40"/>
        <v>38519571.980000004</v>
      </c>
      <c r="AT63" s="12">
        <v>690450</v>
      </c>
      <c r="AV63" s="33">
        <f t="shared" si="65"/>
        <v>10.780098101702578</v>
      </c>
      <c r="AW63" s="33">
        <f t="shared" si="66"/>
        <v>16.40061753742539</v>
      </c>
      <c r="AX63" s="7">
        <f t="shared" si="75"/>
        <v>13.475122627128222</v>
      </c>
      <c r="AY63" s="7">
        <f t="shared" si="76"/>
        <v>12.581692933659937</v>
      </c>
      <c r="AZ63" s="7">
        <f t="shared" si="9"/>
        <v>13.355511696801511</v>
      </c>
      <c r="BA63" s="7">
        <f t="shared" si="42"/>
        <v>81.36828631202971</v>
      </c>
      <c r="BB63" s="40">
        <f t="shared" si="71"/>
        <v>17.976971941445868</v>
      </c>
      <c r="BC63" s="35">
        <f t="shared" si="67"/>
        <v>12.137524053082521</v>
      </c>
      <c r="BD63" s="35">
        <f t="shared" si="68"/>
        <v>19.681268011223331</v>
      </c>
      <c r="BE63" s="32">
        <f t="shared" si="77"/>
        <v>15.171905066353149</v>
      </c>
      <c r="BF63" s="32">
        <f t="shared" si="78"/>
        <v>6.097792346915285</v>
      </c>
      <c r="BG63" s="32">
        <f t="shared" si="13"/>
        <v>12.774392786604649</v>
      </c>
      <c r="BH63" s="32">
        <f t="shared" si="45"/>
        <v>195.74985891232666</v>
      </c>
      <c r="BI63" s="37">
        <f t="shared" si="72"/>
        <v>20.587678731544877</v>
      </c>
      <c r="BJ63" s="72">
        <f t="shared" si="14"/>
        <v>13.248525427171028</v>
      </c>
      <c r="BK63" s="65">
        <f t="shared" si="15"/>
        <v>16.560656783963783</v>
      </c>
      <c r="BL63" s="65">
        <f t="shared" si="16"/>
        <v>16.413657337683166</v>
      </c>
      <c r="BM63" s="65">
        <f t="shared" si="47"/>
        <v>2.7981137527670645</v>
      </c>
      <c r="BN63" s="72">
        <f t="shared" si="48"/>
        <v>7.5480098181275945</v>
      </c>
      <c r="BO63" s="65">
        <f t="shared" si="49"/>
        <v>6.0924873684560108</v>
      </c>
      <c r="BP63" s="36">
        <f t="shared" si="50"/>
        <v>6.2005276123947199</v>
      </c>
      <c r="BQ63" s="63">
        <f t="shared" si="17"/>
        <v>7.7506595154933988</v>
      </c>
      <c r="BR63" s="63">
        <f t="shared" si="58"/>
        <v>6.5258758589073116</v>
      </c>
      <c r="BS63" s="63">
        <f t="shared" si="51"/>
        <v>1.8757751754507117</v>
      </c>
      <c r="BT63" s="36">
        <f t="shared" si="52"/>
        <v>16.127659813997468</v>
      </c>
      <c r="BU63" s="63">
        <f t="shared" si="53"/>
        <v>15.323613590275059</v>
      </c>
      <c r="BV63" s="45">
        <f t="shared" si="54"/>
        <v>1.3938666917494849</v>
      </c>
      <c r="BW63" s="23">
        <f t="shared" si="18"/>
        <v>1.3915116132387959</v>
      </c>
      <c r="BX63" s="45">
        <f t="shared" si="55"/>
        <v>2.7853783049882805</v>
      </c>
      <c r="BY63" s="23">
        <f t="shared" si="19"/>
        <v>0.40199639314796637</v>
      </c>
      <c r="BZ63" s="23">
        <f t="shared" si="56"/>
        <v>3.1873746981362467</v>
      </c>
      <c r="CA63" s="23">
        <f t="shared" si="20"/>
        <v>0.87547771165430721</v>
      </c>
      <c r="CB63" s="23">
        <f t="shared" si="21"/>
        <v>4.0628524097905538</v>
      </c>
      <c r="CC63" s="56">
        <f t="shared" si="69"/>
        <v>0</v>
      </c>
      <c r="CD63" s="76"/>
      <c r="CE63" s="76">
        <f t="shared" si="61"/>
        <v>0</v>
      </c>
      <c r="CF63" s="76">
        <f t="shared" si="62"/>
        <v>0</v>
      </c>
      <c r="CG63" s="76">
        <f t="shared" si="25"/>
        <v>0</v>
      </c>
      <c r="CH63" s="1">
        <v>3.8816075649393098</v>
      </c>
      <c r="CI63" s="73">
        <v>2.5730032253744701</v>
      </c>
      <c r="CJ63" s="73">
        <v>0.39902282182279603</v>
      </c>
      <c r="CK63" s="73">
        <f t="shared" si="57"/>
        <v>2.9720260471972662</v>
      </c>
      <c r="CL63" s="73">
        <v>0.90958151774204399</v>
      </c>
    </row>
    <row r="64" spans="1:90" x14ac:dyDescent="0.25">
      <c r="A64">
        <v>1995</v>
      </c>
      <c r="B64" s="41">
        <v>32792582.507946737</v>
      </c>
      <c r="C64" s="41">
        <v>32792582.507946737</v>
      </c>
      <c r="D64" s="41">
        <f t="shared" si="26"/>
        <v>0</v>
      </c>
      <c r="E64" s="41"/>
      <c r="F64" s="41"/>
      <c r="G64" s="39">
        <v>17467540.97145598</v>
      </c>
      <c r="H64" s="39">
        <v>2188787.9845735026</v>
      </c>
      <c r="I64" s="41"/>
      <c r="J64" s="41"/>
      <c r="K64" s="39">
        <f t="shared" si="87"/>
        <v>22731044.734620318</v>
      </c>
      <c r="L64" s="39">
        <f t="shared" ref="L64:L79" si="90">B64*H64/Q64</f>
        <v>2848336.6761951614</v>
      </c>
      <c r="M64" s="41">
        <f t="shared" si="29"/>
        <v>19656328.956029482</v>
      </c>
      <c r="N64" s="41">
        <f t="shared" si="74"/>
        <v>25579381.410815477</v>
      </c>
      <c r="O64" s="39">
        <v>5542943.0178188477</v>
      </c>
      <c r="P64" s="39">
        <f t="shared" si="30"/>
        <v>7213201.0971312625</v>
      </c>
      <c r="Q64" s="41">
        <f t="shared" si="31"/>
        <v>25199271.973848328</v>
      </c>
      <c r="R64" s="41">
        <f t="shared" si="59"/>
        <v>0</v>
      </c>
      <c r="S64" s="41">
        <v>32792582.507946737</v>
      </c>
      <c r="T64" s="2">
        <v>705640892.09187198</v>
      </c>
      <c r="U64" s="2">
        <v>156927317</v>
      </c>
      <c r="V64" s="1">
        <f t="shared" si="32"/>
        <v>4.4966096762609657</v>
      </c>
      <c r="W64" s="23">
        <f t="shared" si="60"/>
        <v>4.6472055227317037</v>
      </c>
      <c r="X64" s="24"/>
      <c r="Y64" s="24"/>
      <c r="Z64" s="23">
        <f t="shared" si="88"/>
        <v>3.221333257378856</v>
      </c>
      <c r="AA64" s="23">
        <f t="shared" si="89"/>
        <v>0.40365243966393005</v>
      </c>
      <c r="AB64" s="23">
        <f t="shared" si="33"/>
        <v>3.6249856970427858</v>
      </c>
      <c r="AC64" s="23">
        <f t="shared" ref="AC64:AC79" si="91">100*P64/T64</f>
        <v>1.0222198256889186</v>
      </c>
      <c r="AD64" s="23">
        <f t="shared" si="35"/>
        <v>4.6472055227317046</v>
      </c>
      <c r="AE64" s="23">
        <v>3.5711184337893322</v>
      </c>
      <c r="AF64" s="78">
        <f t="shared" si="36"/>
        <v>0</v>
      </c>
      <c r="AG64" s="14">
        <v>20054118</v>
      </c>
      <c r="AH64" s="16">
        <v>17989451</v>
      </c>
      <c r="AI64" s="16">
        <v>32668738</v>
      </c>
      <c r="AJ64" s="16">
        <f t="shared" si="37"/>
        <v>12614620</v>
      </c>
      <c r="AK64" s="16">
        <v>5374831</v>
      </c>
      <c r="AL64" s="16">
        <f t="shared" si="38"/>
        <v>38043569</v>
      </c>
      <c r="AM64" s="17">
        <v>1759703</v>
      </c>
      <c r="AN64" s="11">
        <v>18249247.379999999</v>
      </c>
      <c r="AO64" s="10">
        <v>14831516.619999999</v>
      </c>
      <c r="AP64" s="10">
        <v>28870418</v>
      </c>
      <c r="AQ64" s="10">
        <f t="shared" si="39"/>
        <v>10621170.620000001</v>
      </c>
      <c r="AR64" s="10">
        <v>4210346</v>
      </c>
      <c r="AS64" s="10">
        <f t="shared" si="40"/>
        <v>39491588.620000005</v>
      </c>
      <c r="AT64" s="12">
        <v>700540</v>
      </c>
      <c r="AV64" s="33">
        <f t="shared" si="65"/>
        <v>12.379178779255799</v>
      </c>
      <c r="AW64" s="33">
        <f t="shared" si="66"/>
        <v>17.82187614385828</v>
      </c>
      <c r="AX64" s="7">
        <f t="shared" si="75"/>
        <v>15.473973474069748</v>
      </c>
      <c r="AY64" s="7">
        <f t="shared" si="76"/>
        <v>11.785318339677085</v>
      </c>
      <c r="AZ64" s="7">
        <f t="shared" si="9"/>
        <v>14.952836827698768</v>
      </c>
      <c r="BA64" s="7">
        <f t="shared" si="42"/>
        <v>91.159823350627732</v>
      </c>
      <c r="BB64" s="40">
        <f t="shared" si="71"/>
        <v>20.393929683259792</v>
      </c>
      <c r="BC64" s="35">
        <f t="shared" si="67"/>
        <v>14.007838341470066</v>
      </c>
      <c r="BD64" s="35">
        <f t="shared" si="68"/>
        <v>21.616519458682809</v>
      </c>
      <c r="BE64" s="32">
        <f t="shared" si="77"/>
        <v>17.509797926837582</v>
      </c>
      <c r="BF64" s="32">
        <f t="shared" si="78"/>
        <v>5.9639465952732174</v>
      </c>
      <c r="BG64" s="32">
        <f t="shared" si="13"/>
        <v>14.404568149284524</v>
      </c>
      <c r="BH64" s="32">
        <f t="shared" si="45"/>
        <v>228.98651701483092</v>
      </c>
      <c r="BI64" s="37">
        <f t="shared" si="72"/>
        <v>23.526849066925003</v>
      </c>
      <c r="BJ64" s="72">
        <f t="shared" si="14"/>
        <v>13.579643229059148</v>
      </c>
      <c r="BK64" s="65">
        <f t="shared" si="15"/>
        <v>16.974554036323934</v>
      </c>
      <c r="BL64" s="65">
        <f t="shared" si="16"/>
        <v>16.402880433615717</v>
      </c>
      <c r="BM64" s="65">
        <f t="shared" si="47"/>
        <v>2.7974569556040021</v>
      </c>
      <c r="BN64" s="72">
        <f t="shared" si="48"/>
        <v>7.3639637148941803</v>
      </c>
      <c r="BO64" s="65">
        <f t="shared" si="49"/>
        <v>6.09649021125961</v>
      </c>
      <c r="BP64" s="36">
        <f t="shared" si="50"/>
        <v>6.1173201479643504</v>
      </c>
      <c r="BQ64" s="63">
        <f t="shared" si="17"/>
        <v>7.6466501849554369</v>
      </c>
      <c r="BR64" s="63">
        <f t="shared" si="58"/>
        <v>6.290574806354897</v>
      </c>
      <c r="BS64" s="63">
        <f t="shared" si="51"/>
        <v>1.8390524506952426</v>
      </c>
      <c r="BT64" s="36">
        <f t="shared" si="52"/>
        <v>16.347027388010225</v>
      </c>
      <c r="BU64" s="63">
        <f t="shared" si="53"/>
        <v>15.896798476822417</v>
      </c>
      <c r="BV64" s="45">
        <f t="shared" si="54"/>
        <v>1.5819649295494662</v>
      </c>
      <c r="BW64" s="23">
        <f t="shared" si="18"/>
        <v>1.63936832782939</v>
      </c>
      <c r="BX64" s="45">
        <f t="shared" si="55"/>
        <v>3.2213332573788565</v>
      </c>
      <c r="BY64" s="23">
        <f t="shared" si="19"/>
        <v>0.40365243966393005</v>
      </c>
      <c r="BZ64" s="23">
        <f t="shared" si="56"/>
        <v>3.6249856970427867</v>
      </c>
      <c r="CA64" s="23">
        <f t="shared" si="20"/>
        <v>1.0222198256889186</v>
      </c>
      <c r="CB64" s="23">
        <f t="shared" si="21"/>
        <v>4.6472055227317055</v>
      </c>
      <c r="CC64" s="56">
        <f t="shared" si="69"/>
        <v>0</v>
      </c>
      <c r="CD64" s="76"/>
      <c r="CE64" s="76">
        <f t="shared" si="61"/>
        <v>0</v>
      </c>
      <c r="CF64" s="76">
        <f t="shared" si="62"/>
        <v>0</v>
      </c>
      <c r="CG64" s="76">
        <f t="shared" si="25"/>
        <v>0</v>
      </c>
      <c r="CH64" s="1">
        <v>3.89966309865788</v>
      </c>
      <c r="CI64" s="73">
        <v>2.6016390809676699</v>
      </c>
      <c r="CJ64" s="73">
        <v>0.41375119292121998</v>
      </c>
      <c r="CK64" s="73">
        <f t="shared" si="57"/>
        <v>3.0153902738888898</v>
      </c>
      <c r="CL64" s="73">
        <v>0.88427282476898905</v>
      </c>
    </row>
    <row r="65" spans="1:90" x14ac:dyDescent="0.25">
      <c r="A65">
        <v>1996</v>
      </c>
      <c r="B65" s="41">
        <v>30678532.496985521</v>
      </c>
      <c r="C65" s="41">
        <v>30678532.496985521</v>
      </c>
      <c r="D65" s="41">
        <f t="shared" si="26"/>
        <v>0</v>
      </c>
      <c r="E65" s="41"/>
      <c r="F65" s="41"/>
      <c r="G65" s="39">
        <v>21092295.763741292</v>
      </c>
      <c r="H65" s="39">
        <v>3208877.8108412158</v>
      </c>
      <c r="I65" s="41"/>
      <c r="J65" s="41"/>
      <c r="K65" s="39">
        <f t="shared" si="87"/>
        <v>21807156.588362422</v>
      </c>
      <c r="L65" s="39">
        <f t="shared" si="90"/>
        <v>3317633.20966839</v>
      </c>
      <c r="M65" s="41">
        <f t="shared" si="29"/>
        <v>24301173.57458251</v>
      </c>
      <c r="N65" s="41">
        <f t="shared" si="74"/>
        <v>25124789.798030812</v>
      </c>
      <c r="O65" s="39">
        <v>5371685.3514311407</v>
      </c>
      <c r="P65" s="39">
        <f t="shared" si="30"/>
        <v>5553742.6989547079</v>
      </c>
      <c r="Q65" s="41">
        <f t="shared" si="31"/>
        <v>29672858.926013649</v>
      </c>
      <c r="R65" s="41">
        <f t="shared" si="59"/>
        <v>0</v>
      </c>
      <c r="S65" s="41">
        <v>30678532.496985521</v>
      </c>
      <c r="T65" s="2">
        <v>843965631.318905</v>
      </c>
      <c r="U65" s="2">
        <v>159486175</v>
      </c>
      <c r="V65" s="1">
        <f t="shared" si="32"/>
        <v>5.2917792486960389</v>
      </c>
      <c r="W65" s="23">
        <f t="shared" si="60"/>
        <v>3.6350452386364038</v>
      </c>
      <c r="X65" s="24"/>
      <c r="Y65" s="24"/>
      <c r="Z65" s="23">
        <f t="shared" si="88"/>
        <v>2.5838915447638962</v>
      </c>
      <c r="AA65" s="23">
        <f t="shared" si="89"/>
        <v>0.39310051103429033</v>
      </c>
      <c r="AB65" s="23">
        <f t="shared" si="33"/>
        <v>2.9769920557981866</v>
      </c>
      <c r="AC65" s="23">
        <f t="shared" si="91"/>
        <v>0.65805318283821712</v>
      </c>
      <c r="AD65" s="23">
        <f t="shared" si="35"/>
        <v>3.6350452386364038</v>
      </c>
      <c r="AE65" s="23">
        <v>3.5158847499088877</v>
      </c>
      <c r="AF65" s="78">
        <f t="shared" si="36"/>
        <v>0</v>
      </c>
      <c r="AG65" s="14">
        <v>20027240</v>
      </c>
      <c r="AH65" s="16">
        <v>18843107</v>
      </c>
      <c r="AI65" s="16">
        <v>33131270</v>
      </c>
      <c r="AJ65" s="16">
        <f t="shared" si="37"/>
        <v>13104030</v>
      </c>
      <c r="AK65" s="16">
        <v>5739077</v>
      </c>
      <c r="AL65" s="16">
        <f t="shared" si="38"/>
        <v>38870347</v>
      </c>
      <c r="AM65" s="17">
        <v>1868529</v>
      </c>
      <c r="AN65" s="11">
        <v>18224788.399999999</v>
      </c>
      <c r="AO65" s="10">
        <v>15761142.6</v>
      </c>
      <c r="AP65" s="10">
        <v>29423373</v>
      </c>
      <c r="AQ65" s="10">
        <f t="shared" si="39"/>
        <v>11198584.600000001</v>
      </c>
      <c r="AR65" s="10">
        <v>4562558</v>
      </c>
      <c r="AS65" s="10">
        <f t="shared" si="40"/>
        <v>40621957.600000001</v>
      </c>
      <c r="AT65" s="12">
        <v>735427</v>
      </c>
      <c r="AV65" s="33">
        <f t="shared" si="65"/>
        <v>9.9505990344284427</v>
      </c>
      <c r="AW65" s="33">
        <f t="shared" si="66"/>
        <v>14.621051665119383</v>
      </c>
      <c r="AX65" s="7">
        <f t="shared" si="75"/>
        <v>12.438248793035553</v>
      </c>
      <c r="AY65" s="7">
        <f t="shared" si="76"/>
        <v>10.924073138486252</v>
      </c>
      <c r="AZ65" s="7">
        <f t="shared" si="9"/>
        <v>12.214685811388286</v>
      </c>
      <c r="BA65" s="7">
        <f t="shared" si="42"/>
        <v>56.167383582188393</v>
      </c>
      <c r="BB65" s="40">
        <f t="shared" si="71"/>
        <v>16.240190543135842</v>
      </c>
      <c r="BC65" s="35">
        <f t="shared" si="67"/>
        <v>11.204561192606574</v>
      </c>
      <c r="BD65" s="35">
        <f t="shared" si="68"/>
        <v>17.480080471981307</v>
      </c>
      <c r="BE65" s="32">
        <f t="shared" si="77"/>
        <v>14.005701490758216</v>
      </c>
      <c r="BF65" s="32">
        <f t="shared" si="78"/>
        <v>5.5983947199366835</v>
      </c>
      <c r="BG65" s="32">
        <f t="shared" si="13"/>
        <v>11.687991028394931</v>
      </c>
      <c r="BH65" s="32">
        <f t="shared" si="45"/>
        <v>142.70673374440005</v>
      </c>
      <c r="BI65" s="37">
        <f t="shared" si="72"/>
        <v>18.564330195722107</v>
      </c>
      <c r="BJ65" s="72">
        <f t="shared" si="14"/>
        <v>17.715973933284552</v>
      </c>
      <c r="BK65" s="65">
        <f t="shared" si="15"/>
        <v>22.144967416605688</v>
      </c>
      <c r="BL65" s="65">
        <f t="shared" si="16"/>
        <v>21.74693751492773</v>
      </c>
      <c r="BM65" s="65">
        <f t="shared" si="47"/>
        <v>3.079472943709523</v>
      </c>
      <c r="BN65" s="72">
        <f t="shared" si="48"/>
        <v>5.6446233425598598</v>
      </c>
      <c r="BO65" s="65">
        <f t="shared" si="49"/>
        <v>4.5983486148961017</v>
      </c>
      <c r="BP65" s="36">
        <f t="shared" si="50"/>
        <v>7.8514593520687681</v>
      </c>
      <c r="BQ65" s="63">
        <f t="shared" si="17"/>
        <v>9.8143241900859604</v>
      </c>
      <c r="BR65" s="63">
        <f t="shared" si="58"/>
        <v>8.1902169026789728</v>
      </c>
      <c r="BS65" s="63">
        <f t="shared" si="51"/>
        <v>2.1029403813578735</v>
      </c>
      <c r="BT65" s="36">
        <f t="shared" si="52"/>
        <v>12.736485730344024</v>
      </c>
      <c r="BU65" s="63">
        <f t="shared" si="53"/>
        <v>12.209688850522454</v>
      </c>
      <c r="BV65" s="45">
        <f t="shared" si="54"/>
        <v>1.2495317227732541</v>
      </c>
      <c r="BW65" s="23">
        <f t="shared" si="18"/>
        <v>1.3343598219906421</v>
      </c>
      <c r="BX65" s="45">
        <f t="shared" si="55"/>
        <v>2.5838915447638962</v>
      </c>
      <c r="BY65" s="23">
        <f t="shared" si="19"/>
        <v>0.39310051103429039</v>
      </c>
      <c r="BZ65" s="23">
        <f t="shared" si="56"/>
        <v>2.9769920557981866</v>
      </c>
      <c r="CA65" s="23">
        <f t="shared" si="20"/>
        <v>0.65805318283821712</v>
      </c>
      <c r="CB65" s="23">
        <f t="shared" si="21"/>
        <v>3.6350452386364038</v>
      </c>
      <c r="CC65" s="56">
        <f t="shared" si="69"/>
        <v>0</v>
      </c>
      <c r="CD65" s="76"/>
      <c r="CE65" s="76">
        <f t="shared" si="61"/>
        <v>0</v>
      </c>
      <c r="CF65" s="76">
        <f t="shared" si="62"/>
        <v>0</v>
      </c>
      <c r="CG65" s="76">
        <f t="shared" si="25"/>
        <v>0</v>
      </c>
      <c r="CH65" s="1">
        <v>3.8096536497014499</v>
      </c>
      <c r="CI65" s="73">
        <v>2.6180925504980901</v>
      </c>
      <c r="CJ65" s="73">
        <v>0.43461257179197998</v>
      </c>
      <c r="CK65" s="73">
        <f t="shared" si="57"/>
        <v>3.0527051222900701</v>
      </c>
      <c r="CL65" s="73">
        <v>0.75694852741137897</v>
      </c>
    </row>
    <row r="66" spans="1:90" x14ac:dyDescent="0.25">
      <c r="A66">
        <v>1997</v>
      </c>
      <c r="B66" s="41">
        <v>33645523.185139388</v>
      </c>
      <c r="C66" s="41">
        <v>33645523.185139388</v>
      </c>
      <c r="D66" s="41">
        <f t="shared" si="26"/>
        <v>0</v>
      </c>
      <c r="E66" s="41"/>
      <c r="F66" s="41"/>
      <c r="G66" s="39">
        <v>20872485.70237403</v>
      </c>
      <c r="H66" s="39">
        <v>3854399.902027755</v>
      </c>
      <c r="I66" s="41"/>
      <c r="J66" s="41"/>
      <c r="K66" s="39">
        <f t="shared" si="87"/>
        <v>21604960.687780995</v>
      </c>
      <c r="L66" s="39">
        <f t="shared" si="90"/>
        <v>3989661.775110235</v>
      </c>
      <c r="M66" s="41">
        <f t="shared" si="29"/>
        <v>24726885.604401786</v>
      </c>
      <c r="N66" s="41">
        <f t="shared" si="74"/>
        <v>25594622.462891228</v>
      </c>
      <c r="O66" s="39">
        <v>7777950.2885833122</v>
      </c>
      <c r="P66" s="39">
        <f t="shared" si="30"/>
        <v>8050900.7222481538</v>
      </c>
      <c r="Q66" s="41">
        <f t="shared" si="31"/>
        <v>32504835.892985098</v>
      </c>
      <c r="R66" s="41">
        <f t="shared" ref="R66:R79" si="92">B66-N66-P66</f>
        <v>0</v>
      </c>
      <c r="S66" s="41">
        <v>33645523.185139388</v>
      </c>
      <c r="T66" s="2">
        <v>939146616.91183996</v>
      </c>
      <c r="U66" s="2">
        <v>162043825</v>
      </c>
      <c r="V66" s="1">
        <f t="shared" si="32"/>
        <v>5.795633477004384</v>
      </c>
      <c r="W66" s="23">
        <f t="shared" ref="W66:W79" si="93">100*B66/T66</f>
        <v>3.5825634229269419</v>
      </c>
      <c r="X66" s="24"/>
      <c r="Y66" s="24"/>
      <c r="Z66" s="23">
        <f t="shared" si="88"/>
        <v>2.3004885817321861</v>
      </c>
      <c r="AA66" s="23">
        <f t="shared" si="89"/>
        <v>0.42481777640101481</v>
      </c>
      <c r="AB66" s="23">
        <f t="shared" si="33"/>
        <v>2.7253063581332011</v>
      </c>
      <c r="AC66" s="23">
        <f t="shared" si="91"/>
        <v>0.85725706479374053</v>
      </c>
      <c r="AD66" s="23">
        <f t="shared" si="35"/>
        <v>3.5825634229269419</v>
      </c>
      <c r="AE66" s="23">
        <v>3.4611034430246379</v>
      </c>
      <c r="AF66" s="78">
        <f t="shared" si="36"/>
        <v>0</v>
      </c>
      <c r="AG66" s="14">
        <v>20568128</v>
      </c>
      <c r="AH66" s="16">
        <v>20066317</v>
      </c>
      <c r="AI66" s="16">
        <v>34229388</v>
      </c>
      <c r="AJ66" s="16">
        <f t="shared" si="37"/>
        <v>13661260</v>
      </c>
      <c r="AK66" s="16">
        <v>6405057</v>
      </c>
      <c r="AL66" s="16">
        <f t="shared" si="38"/>
        <v>40634445</v>
      </c>
      <c r="AM66" s="17">
        <v>1947504</v>
      </c>
      <c r="AN66" s="10">
        <v>18606189</v>
      </c>
      <c r="AO66" s="10">
        <v>17097444</v>
      </c>
      <c r="AP66" s="10">
        <v>30565641</v>
      </c>
      <c r="AQ66" s="10">
        <f t="shared" si="39"/>
        <v>11959452</v>
      </c>
      <c r="AR66" s="10">
        <v>5137992</v>
      </c>
      <c r="AS66" s="10">
        <f t="shared" si="40"/>
        <v>42525093</v>
      </c>
      <c r="AT66" s="12">
        <v>761071</v>
      </c>
      <c r="AV66" s="33">
        <f t="shared" si="65"/>
        <v>8.7125126316067032</v>
      </c>
      <c r="AW66" s="33">
        <f t="shared" si="66"/>
        <v>13.077586263598858</v>
      </c>
      <c r="AX66" s="7">
        <f t="shared" si="75"/>
        <v>10.890640789508378</v>
      </c>
      <c r="AY66" s="7">
        <f t="shared" si="76"/>
        <v>10.747616674764201</v>
      </c>
      <c r="AZ66" s="7">
        <f t="shared" ref="AZ66:AZ79" si="94">100*N66/AL66/V66</f>
        <v>10.868096428257449</v>
      </c>
      <c r="BA66" s="7">
        <f t="shared" si="42"/>
        <v>71.328846455488957</v>
      </c>
      <c r="BB66" s="40">
        <f t="shared" si="71"/>
        <v>14.169988283965395</v>
      </c>
      <c r="BC66" s="35">
        <f t="shared" si="67"/>
        <v>9.7568369438797937</v>
      </c>
      <c r="BD66" s="35">
        <f t="shared" si="68"/>
        <v>15.348434044306288</v>
      </c>
      <c r="BE66" s="32">
        <f t="shared" si="77"/>
        <v>12.196046179849741</v>
      </c>
      <c r="BF66" s="32">
        <f t="shared" si="78"/>
        <v>5.7560411142596806</v>
      </c>
      <c r="BG66" s="32">
        <f t="shared" ref="BG66:BG79" si="95">100*N66/AS66/V66</f>
        <v>10.3849053679606</v>
      </c>
      <c r="BH66" s="32">
        <f t="shared" si="45"/>
        <v>182.52333065830987</v>
      </c>
      <c r="BI66" s="37">
        <f t="shared" si="72"/>
        <v>15.990901333330221</v>
      </c>
      <c r="BJ66" s="72">
        <f t="shared" ref="BJ66:BJ79" si="96">100*AV66/BA66</f>
        <v>12.214571053022055</v>
      </c>
      <c r="BK66" s="65">
        <f t="shared" ref="BK66:BK79" si="97">100*AX66/BA66</f>
        <v>15.268213816277568</v>
      </c>
      <c r="BL66" s="65">
        <f t="shared" ref="BL66:BL79" si="98">100*AZ66/BA66</f>
        <v>15.236607583496282</v>
      </c>
      <c r="BM66" s="65">
        <f t="shared" si="47"/>
        <v>2.7237009259714346</v>
      </c>
      <c r="BN66" s="72">
        <f t="shared" si="48"/>
        <v>8.1869432472013504</v>
      </c>
      <c r="BO66" s="65">
        <f t="shared" si="49"/>
        <v>6.5631407419271088</v>
      </c>
      <c r="BP66" s="36">
        <f t="shared" si="50"/>
        <v>5.3455286558105479</v>
      </c>
      <c r="BQ66" s="63">
        <f t="shared" ref="BQ66:BQ79" si="99">100*BE66/BH66</f>
        <v>6.6819108197631847</v>
      </c>
      <c r="BR66" s="63">
        <f t="shared" si="58"/>
        <v>5.6896317476265601</v>
      </c>
      <c r="BS66" s="63">
        <f t="shared" si="51"/>
        <v>1.7386455268218146</v>
      </c>
      <c r="BT66" s="36">
        <f t="shared" si="52"/>
        <v>18.707223632839529</v>
      </c>
      <c r="BU66" s="63">
        <f t="shared" si="53"/>
        <v>17.575829936922574</v>
      </c>
      <c r="BV66" s="45">
        <f t="shared" si="54"/>
        <v>1.1058741362622335</v>
      </c>
      <c r="BW66" s="23">
        <f t="shared" ref="BW66:BW79" si="100">BB66*AJ66/$U66</f>
        <v>1.194614445469953</v>
      </c>
      <c r="BX66" s="45">
        <f t="shared" si="55"/>
        <v>2.3004885817321865</v>
      </c>
      <c r="BY66" s="23">
        <f t="shared" ref="BY66:BY79" si="101">AY66*AK66/$U66</f>
        <v>0.42481777640101476</v>
      </c>
      <c r="BZ66" s="23">
        <f t="shared" si="56"/>
        <v>2.7253063581332011</v>
      </c>
      <c r="CA66" s="23">
        <f t="shared" ref="CA66:CA79" si="102">AC66</f>
        <v>0.85725706479374053</v>
      </c>
      <c r="CB66" s="23">
        <f t="shared" ref="CB66:CB79" si="103">BZ66+CA66</f>
        <v>3.5825634229269419</v>
      </c>
      <c r="CC66" s="56">
        <f t="shared" si="69"/>
        <v>0</v>
      </c>
      <c r="CD66" s="76"/>
      <c r="CE66" s="76">
        <f t="shared" ref="CE66:CE79" si="104">BZ66-AB66</f>
        <v>0</v>
      </c>
      <c r="CF66" s="76">
        <f t="shared" ref="CF66:CF79" si="105">CA66-AC66</f>
        <v>0</v>
      </c>
      <c r="CG66" s="76">
        <f t="shared" ref="CG66:CG79" si="106">CB66-W66</f>
        <v>0</v>
      </c>
      <c r="CH66" s="1">
        <v>3.7616461631114002</v>
      </c>
      <c r="CI66" s="73">
        <v>2.3034813426993201</v>
      </c>
      <c r="CJ66" s="73">
        <v>0.47333489528634898</v>
      </c>
      <c r="CK66" s="73">
        <f t="shared" si="57"/>
        <v>2.7768162379856691</v>
      </c>
      <c r="CL66" s="73">
        <v>0.98482992512572698</v>
      </c>
    </row>
    <row r="67" spans="1:90" x14ac:dyDescent="0.25">
      <c r="A67">
        <v>1998</v>
      </c>
      <c r="B67" s="41">
        <v>40058317.133959815</v>
      </c>
      <c r="C67" s="41">
        <v>40058317.133959815</v>
      </c>
      <c r="D67" s="41">
        <f t="shared" ref="D67:D79" si="107">B67-C67</f>
        <v>0</v>
      </c>
      <c r="E67" s="41"/>
      <c r="F67" s="41"/>
      <c r="G67" s="39">
        <v>26318598.51717563</v>
      </c>
      <c r="H67" s="39">
        <v>4451159.8487367118</v>
      </c>
      <c r="I67" s="41"/>
      <c r="J67" s="41"/>
      <c r="K67" s="39">
        <f t="shared" si="87"/>
        <v>27209128.789251328</v>
      </c>
      <c r="L67" s="39">
        <f t="shared" si="90"/>
        <v>4601771.6903422251</v>
      </c>
      <c r="M67" s="41">
        <f t="shared" ref="M67:M79" si="108">SUM(E67:H67)</f>
        <v>30769758.365912341</v>
      </c>
      <c r="N67" s="41">
        <f t="shared" si="74"/>
        <v>31810900.479593553</v>
      </c>
      <c r="O67" s="39">
        <v>7977486.1375157572</v>
      </c>
      <c r="P67" s="39">
        <f t="shared" ref="P67:P79" si="109">B67*O67/Q67</f>
        <v>8247416.6543662576</v>
      </c>
      <c r="Q67" s="41">
        <f t="shared" ref="Q67:Q79" si="110">M67+O67</f>
        <v>38747244.503428102</v>
      </c>
      <c r="R67" s="41">
        <f t="shared" si="92"/>
        <v>0</v>
      </c>
      <c r="S67" s="41">
        <v>40058317.133959815</v>
      </c>
      <c r="T67" s="2">
        <v>979275748.88334095</v>
      </c>
      <c r="U67" s="2">
        <v>164588383</v>
      </c>
      <c r="V67" s="1">
        <f t="shared" ref="V67:V79" si="111">T67/U67</f>
        <v>5.9498473162795511</v>
      </c>
      <c r="W67" s="23">
        <f t="shared" si="93"/>
        <v>4.0906064690806385</v>
      </c>
      <c r="X67" s="24"/>
      <c r="Y67" s="24"/>
      <c r="Z67" s="23">
        <f t="shared" si="88"/>
        <v>2.7784951092966046</v>
      </c>
      <c r="AA67" s="23">
        <f t="shared" si="89"/>
        <v>0.4699158225443224</v>
      </c>
      <c r="AB67" s="23">
        <f t="shared" ref="AB67:AB79" si="112">SUM(X67:AA67)</f>
        <v>3.2484109318409269</v>
      </c>
      <c r="AC67" s="23">
        <f t="shared" si="91"/>
        <v>0.84219553723971108</v>
      </c>
      <c r="AD67" s="23">
        <f t="shared" ref="AD67:AD79" si="113">AB67+AC67</f>
        <v>4.0906064690806376</v>
      </c>
      <c r="AE67" s="23">
        <v>3.9567246046490201</v>
      </c>
      <c r="AF67" s="78">
        <f t="shared" ref="AF67:AF79" si="114">AD67-AB67-AC67</f>
        <v>0</v>
      </c>
      <c r="AG67" s="14">
        <v>21333330</v>
      </c>
      <c r="AH67" s="16">
        <v>21427755</v>
      </c>
      <c r="AI67" s="16">
        <v>35792554</v>
      </c>
      <c r="AJ67" s="16">
        <f t="shared" ref="AJ67:AJ79" si="115">AI67-AG67</f>
        <v>14459224</v>
      </c>
      <c r="AK67" s="16">
        <v>6968531</v>
      </c>
      <c r="AL67" s="16">
        <f t="shared" ref="AL67:AL79" si="116">AI67+AK67</f>
        <v>42761085</v>
      </c>
      <c r="AM67" s="17">
        <v>2125958</v>
      </c>
      <c r="AN67" s="10">
        <v>19530294</v>
      </c>
      <c r="AO67" s="10">
        <v>18620801</v>
      </c>
      <c r="AP67" s="10">
        <v>32409205</v>
      </c>
      <c r="AQ67" s="10">
        <f t="shared" ref="AQ67:AQ79" si="117">AP67-AN67</f>
        <v>12878911</v>
      </c>
      <c r="AR67" s="10">
        <v>5741890</v>
      </c>
      <c r="AS67" s="10">
        <f t="shared" ref="AS67:AS79" si="118">AP67+AQ67</f>
        <v>45288116</v>
      </c>
      <c r="AT67" s="12">
        <v>804729</v>
      </c>
      <c r="AV67" s="33">
        <f t="shared" si="65"/>
        <v>10.221299485083662</v>
      </c>
      <c r="AW67" s="33">
        <f t="shared" si="66"/>
        <v>14.775059153285147</v>
      </c>
      <c r="AX67" s="7">
        <f t="shared" si="75"/>
        <v>12.776624356354576</v>
      </c>
      <c r="AY67" s="7">
        <f t="shared" si="76"/>
        <v>11.09885073033111</v>
      </c>
      <c r="AZ67" s="7">
        <f t="shared" si="94"/>
        <v>12.503207123748648</v>
      </c>
      <c r="BA67" s="7">
        <f t="shared" ref="BA67:BA79" si="119">100*P67/AM67/V67</f>
        <v>65.201477001944696</v>
      </c>
      <c r="BB67" s="40">
        <f t="shared" si="71"/>
        <v>16.546784410312515</v>
      </c>
      <c r="BC67" s="35">
        <f t="shared" si="67"/>
        <v>11.288348904887643</v>
      </c>
      <c r="BD67" s="35">
        <f t="shared" si="68"/>
        <v>17.002294780289073</v>
      </c>
      <c r="BE67" s="32">
        <f t="shared" si="77"/>
        <v>14.110436131109553</v>
      </c>
      <c r="BF67" s="32">
        <f t="shared" si="78"/>
        <v>6.0053746297870205</v>
      </c>
      <c r="BG67" s="32">
        <f t="shared" si="95"/>
        <v>11.805540830870983</v>
      </c>
      <c r="BH67" s="32">
        <f t="shared" ref="BH67:BH79" si="120">100*P67/AT67/V67</f>
        <v>172.25128166637506</v>
      </c>
      <c r="BI67" s="37">
        <f t="shared" si="72"/>
        <v>18.390005515645125</v>
      </c>
      <c r="BJ67" s="72">
        <f t="shared" si="96"/>
        <v>15.676484575309241</v>
      </c>
      <c r="BK67" s="65">
        <f t="shared" si="97"/>
        <v>19.595605719136547</v>
      </c>
      <c r="BL67" s="65">
        <f t="shared" si="98"/>
        <v>19.176263634910796</v>
      </c>
      <c r="BM67" s="65">
        <f t="shared" ref="BM67:BM79" si="121">LN(BL67)</f>
        <v>2.9536732452077281</v>
      </c>
      <c r="BN67" s="72">
        <f t="shared" ref="BN67:BN79" si="122">100/BJ67</f>
        <v>6.3789811752503418</v>
      </c>
      <c r="BO67" s="65">
        <f t="shared" ref="BO67:BO79" si="123">100/BL67</f>
        <v>5.2147802045205447</v>
      </c>
      <c r="BP67" s="36">
        <f t="shared" ref="BP67:BP79" si="124">100*BC67/BH67</f>
        <v>6.5534193973380619</v>
      </c>
      <c r="BQ67" s="63">
        <f t="shared" si="99"/>
        <v>8.1917742466725763</v>
      </c>
      <c r="BR67" s="63">
        <f t="shared" si="58"/>
        <v>6.8536737240286829</v>
      </c>
      <c r="BS67" s="63">
        <f t="shared" ref="BS67:BS79" si="125">LN(BR67)</f>
        <v>1.9247848185884631</v>
      </c>
      <c r="BT67" s="36">
        <f t="shared" ref="BT67:BT79" si="126">100/BP67</f>
        <v>15.259209572428567</v>
      </c>
      <c r="BU67" s="63">
        <f t="shared" ref="BU67:BU79" si="127">100/BR67</f>
        <v>14.590714998498445</v>
      </c>
      <c r="BV67" s="45">
        <f t="shared" ref="BV67:BV79" si="128">AV67*AG67/U67</f>
        <v>1.3248465716083975</v>
      </c>
      <c r="BW67" s="23">
        <f t="shared" si="100"/>
        <v>1.4536485376882071</v>
      </c>
      <c r="BX67" s="45">
        <f t="shared" ref="BX67:BX79" si="129">BV67+BW67</f>
        <v>2.7784951092966046</v>
      </c>
      <c r="BY67" s="23">
        <f t="shared" si="101"/>
        <v>0.46991582254432246</v>
      </c>
      <c r="BZ67" s="23">
        <f t="shared" ref="BZ67:BZ79" si="130">SUM(BX67:BY67)</f>
        <v>3.2484109318409269</v>
      </c>
      <c r="CA67" s="23">
        <f t="shared" si="102"/>
        <v>0.84219553723971108</v>
      </c>
      <c r="CB67" s="23">
        <f t="shared" si="103"/>
        <v>4.0906064690806376</v>
      </c>
      <c r="CC67" s="56">
        <f t="shared" si="69"/>
        <v>0</v>
      </c>
      <c r="CD67" s="76"/>
      <c r="CE67" s="76">
        <f t="shared" si="104"/>
        <v>0</v>
      </c>
      <c r="CF67" s="76">
        <f t="shared" si="105"/>
        <v>0</v>
      </c>
      <c r="CG67" s="76">
        <f t="shared" si="106"/>
        <v>0</v>
      </c>
      <c r="CH67" s="1">
        <v>4.2405387676750701</v>
      </c>
      <c r="CI67" s="73">
        <v>2.7754828835338499</v>
      </c>
      <c r="CJ67" s="73">
        <v>0.51812450907255903</v>
      </c>
      <c r="CK67" s="73">
        <f t="shared" ref="CK67:CK73" si="131">CI67+CJ67</f>
        <v>3.2936073926064089</v>
      </c>
      <c r="CL67" s="73">
        <v>0.94693137506865899</v>
      </c>
    </row>
    <row r="68" spans="1:90" x14ac:dyDescent="0.25">
      <c r="A68">
        <v>1999</v>
      </c>
      <c r="B68" s="41">
        <v>42938814.227071851</v>
      </c>
      <c r="C68" s="41">
        <v>42938814.227071851</v>
      </c>
      <c r="D68" s="41">
        <f t="shared" si="107"/>
        <v>0</v>
      </c>
      <c r="E68" s="41"/>
      <c r="F68" s="41"/>
      <c r="G68" s="39">
        <v>27796319.244438048</v>
      </c>
      <c r="H68" s="39">
        <v>4737085.131269943</v>
      </c>
      <c r="I68" s="41"/>
      <c r="J68" s="41"/>
      <c r="K68" s="39">
        <f t="shared" si="87"/>
        <v>28775988.917284526</v>
      </c>
      <c r="L68" s="39">
        <f t="shared" si="90"/>
        <v>4904041.7200177768</v>
      </c>
      <c r="M68" s="41">
        <f t="shared" si="108"/>
        <v>32533404.375707991</v>
      </c>
      <c r="N68" s="41">
        <f t="shared" si="74"/>
        <v>33680030.637302302</v>
      </c>
      <c r="O68" s="39">
        <v>8943571.1563613061</v>
      </c>
      <c r="P68" s="39">
        <f t="shared" si="109"/>
        <v>9258783.5897695497</v>
      </c>
      <c r="Q68" s="41">
        <f t="shared" si="110"/>
        <v>41476975.532069296</v>
      </c>
      <c r="R68" s="41">
        <f t="shared" si="92"/>
        <v>0</v>
      </c>
      <c r="S68" s="41">
        <v>42938814.227071851</v>
      </c>
      <c r="T68" s="2">
        <v>1064999711.79909</v>
      </c>
      <c r="U68" s="2">
        <v>167107966</v>
      </c>
      <c r="V68" s="1">
        <f t="shared" si="111"/>
        <v>6.3731235397784092</v>
      </c>
      <c r="W68" s="23">
        <f t="shared" si="93"/>
        <v>4.0318146335021892</v>
      </c>
      <c r="X68" s="24"/>
      <c r="Y68" s="24"/>
      <c r="Z68" s="23">
        <f t="shared" si="88"/>
        <v>2.7019715215390647</v>
      </c>
      <c r="AA68" s="23">
        <f t="shared" si="89"/>
        <v>0.46047352554992188</v>
      </c>
      <c r="AB68" s="23">
        <f t="shared" si="112"/>
        <v>3.1624450470889864</v>
      </c>
      <c r="AC68" s="23">
        <f t="shared" si="91"/>
        <v>0.86936958641320272</v>
      </c>
      <c r="AD68" s="23">
        <f t="shared" si="113"/>
        <v>4.0318146335021892</v>
      </c>
      <c r="AE68" s="23">
        <v>3.8945527470615735</v>
      </c>
      <c r="AF68" s="78">
        <f t="shared" si="114"/>
        <v>0</v>
      </c>
      <c r="AG68" s="14">
        <v>20939076</v>
      </c>
      <c r="AH68" s="16">
        <v>22889865</v>
      </c>
      <c r="AI68" s="16">
        <v>36059742</v>
      </c>
      <c r="AJ68" s="16">
        <f t="shared" si="115"/>
        <v>15120666</v>
      </c>
      <c r="AK68" s="16">
        <v>7769199</v>
      </c>
      <c r="AL68" s="16">
        <f t="shared" si="116"/>
        <v>43828941</v>
      </c>
      <c r="AM68" s="17">
        <v>2369945</v>
      </c>
      <c r="AN68" s="10">
        <v>19220984</v>
      </c>
      <c r="AO68" s="10">
        <v>20106246</v>
      </c>
      <c r="AP68" s="10">
        <v>32782395</v>
      </c>
      <c r="AQ68" s="10">
        <f t="shared" si="117"/>
        <v>13561411</v>
      </c>
      <c r="AR68" s="10">
        <v>6544835</v>
      </c>
      <c r="AS68" s="10">
        <f t="shared" si="118"/>
        <v>46343806</v>
      </c>
      <c r="AT68" s="12">
        <v>832022</v>
      </c>
      <c r="AV68" s="33">
        <f t="shared" si="65"/>
        <v>10.017175722539962</v>
      </c>
      <c r="AW68" s="33">
        <f t="shared" si="66"/>
        <v>13.92403824339705</v>
      </c>
      <c r="AX68" s="7">
        <f t="shared" si="75"/>
        <v>12.521469653174952</v>
      </c>
      <c r="AY68" s="7">
        <f t="shared" si="76"/>
        <v>9.9043407501206335</v>
      </c>
      <c r="AZ68" s="7">
        <f t="shared" si="94"/>
        <v>12.057552551995602</v>
      </c>
      <c r="BA68" s="7">
        <f t="shared" si="119"/>
        <v>61.300402873388002</v>
      </c>
      <c r="BB68" s="40">
        <f t="shared" si="71"/>
        <v>15.989412198821077</v>
      </c>
      <c r="BC68" s="35">
        <f t="shared" si="67"/>
        <v>11.018620577399993</v>
      </c>
      <c r="BD68" s="35">
        <f t="shared" si="68"/>
        <v>15.851758485706164</v>
      </c>
      <c r="BE68" s="32">
        <f t="shared" si="77"/>
        <v>13.773275721749989</v>
      </c>
      <c r="BF68" s="32">
        <f t="shared" si="78"/>
        <v>5.6740994171990264</v>
      </c>
      <c r="BG68" s="32">
        <f t="shared" si="95"/>
        <v>11.403244683999731</v>
      </c>
      <c r="BH68" s="32">
        <f t="shared" si="120"/>
        <v>174.60906476964738</v>
      </c>
      <c r="BI68" s="37">
        <f t="shared" si="72"/>
        <v>17.677528933681181</v>
      </c>
      <c r="BJ68" s="72">
        <f t="shared" si="96"/>
        <v>16.341125429843892</v>
      </c>
      <c r="BK68" s="65">
        <f t="shared" si="97"/>
        <v>20.426406787304863</v>
      </c>
      <c r="BL68" s="65">
        <f t="shared" si="98"/>
        <v>19.669613879862574</v>
      </c>
      <c r="BM68" s="65">
        <f t="shared" si="121"/>
        <v>2.9790750023080736</v>
      </c>
      <c r="BN68" s="72">
        <f t="shared" si="122"/>
        <v>6.1195295531707643</v>
      </c>
      <c r="BO68" s="65">
        <f t="shared" si="123"/>
        <v>5.083983885539225</v>
      </c>
      <c r="BP68" s="36">
        <f t="shared" si="124"/>
        <v>6.3104516320136552</v>
      </c>
      <c r="BQ68" s="63">
        <f t="shared" si="99"/>
        <v>7.8880645400170684</v>
      </c>
      <c r="BR68" s="63">
        <f t="shared" si="58"/>
        <v>6.5307289166478473</v>
      </c>
      <c r="BS68" s="63">
        <f t="shared" si="125"/>
        <v>1.8765185628852636</v>
      </c>
      <c r="BT68" s="36">
        <f t="shared" si="126"/>
        <v>15.846726325052293</v>
      </c>
      <c r="BU68" s="63">
        <f t="shared" si="127"/>
        <v>15.312226441536165</v>
      </c>
      <c r="BV68" s="45">
        <f t="shared" si="128"/>
        <v>1.2551789647156568</v>
      </c>
      <c r="BW68" s="23">
        <f t="shared" si="100"/>
        <v>1.4467925568234077</v>
      </c>
      <c r="BX68" s="45">
        <f t="shared" si="129"/>
        <v>2.7019715215390647</v>
      </c>
      <c r="BY68" s="23">
        <f t="shared" si="101"/>
        <v>0.46047352554992188</v>
      </c>
      <c r="BZ68" s="23">
        <f t="shared" si="130"/>
        <v>3.1624450470889864</v>
      </c>
      <c r="CA68" s="23">
        <f t="shared" si="102"/>
        <v>0.86936958641320272</v>
      </c>
      <c r="CB68" s="23">
        <f t="shared" si="103"/>
        <v>4.0318146335021892</v>
      </c>
      <c r="CC68" s="56">
        <f t="shared" si="69"/>
        <v>0</v>
      </c>
      <c r="CD68" s="76"/>
      <c r="CE68" s="76">
        <f t="shared" si="104"/>
        <v>0</v>
      </c>
      <c r="CF68" s="76">
        <f t="shared" si="105"/>
        <v>0</v>
      </c>
      <c r="CG68" s="76">
        <f t="shared" si="106"/>
        <v>0</v>
      </c>
      <c r="CH68" s="1">
        <v>4.3031800549524704</v>
      </c>
      <c r="CI68" s="73">
        <v>2.7661568800738401</v>
      </c>
      <c r="CJ68" s="73">
        <v>0.52546447972925803</v>
      </c>
      <c r="CK68" s="73">
        <f t="shared" si="131"/>
        <v>3.2916213598030981</v>
      </c>
      <c r="CL68" s="73">
        <v>1.01155869514937</v>
      </c>
    </row>
    <row r="69" spans="1:90" x14ac:dyDescent="0.25">
      <c r="A69">
        <v>2000</v>
      </c>
      <c r="B69" s="41">
        <v>41800006.162440002</v>
      </c>
      <c r="C69" s="41">
        <v>41800006.162440002</v>
      </c>
      <c r="D69" s="41">
        <f t="shared" si="107"/>
        <v>0</v>
      </c>
      <c r="E69" s="41"/>
      <c r="F69" s="41"/>
      <c r="G69" s="39">
        <v>34475927.113764234</v>
      </c>
      <c r="H69" s="39">
        <v>5153862.9347941466</v>
      </c>
      <c r="I69" s="41"/>
      <c r="J69" s="41"/>
      <c r="K69" s="39">
        <f t="shared" si="87"/>
        <v>28122823.102785125</v>
      </c>
      <c r="L69" s="39">
        <f t="shared" si="90"/>
        <v>4204126.9878816456</v>
      </c>
      <c r="M69" s="41">
        <f t="shared" si="108"/>
        <v>39629790.048558384</v>
      </c>
      <c r="N69" s="41">
        <f t="shared" si="74"/>
        <v>32326950.090666771</v>
      </c>
      <c r="O69" s="39">
        <v>11613072.751672344</v>
      </c>
      <c r="P69" s="39">
        <f t="shared" si="109"/>
        <v>9473056.0717732254</v>
      </c>
      <c r="Q69" s="41">
        <f t="shared" si="110"/>
        <v>51242862.800230727</v>
      </c>
      <c r="R69" s="41">
        <f t="shared" si="92"/>
        <v>0</v>
      </c>
      <c r="S69" s="41">
        <v>41800006.162440002</v>
      </c>
      <c r="T69" s="2">
        <v>1179482000</v>
      </c>
      <c r="U69" s="2">
        <v>169590693</v>
      </c>
      <c r="V69" s="1">
        <f t="shared" si="111"/>
        <v>6.9548745814724633</v>
      </c>
      <c r="W69" s="23">
        <f t="shared" si="93"/>
        <v>3.5439291284173904</v>
      </c>
      <c r="X69" s="24"/>
      <c r="Y69" s="24"/>
      <c r="Z69" s="23">
        <f t="shared" si="88"/>
        <v>2.384336776888933</v>
      </c>
      <c r="AA69" s="23">
        <f t="shared" si="89"/>
        <v>0.35643841854997749</v>
      </c>
      <c r="AB69" s="23">
        <f t="shared" si="112"/>
        <v>2.7407751954389106</v>
      </c>
      <c r="AC69" s="23">
        <f t="shared" si="91"/>
        <v>0.80315393297847915</v>
      </c>
      <c r="AD69" s="23">
        <f t="shared" si="113"/>
        <v>3.5439291284173899</v>
      </c>
      <c r="AE69" s="23">
        <v>4.34032413216734</v>
      </c>
      <c r="AF69" s="78">
        <f t="shared" si="114"/>
        <v>0</v>
      </c>
      <c r="AG69" s="14">
        <v>20211506</v>
      </c>
      <c r="AH69" s="16">
        <v>23699390</v>
      </c>
      <c r="AI69" s="16">
        <v>35717948</v>
      </c>
      <c r="AJ69" s="16">
        <f t="shared" si="115"/>
        <v>15506442</v>
      </c>
      <c r="AK69" s="16">
        <v>8192948</v>
      </c>
      <c r="AL69" s="16">
        <f t="shared" si="116"/>
        <v>43910896</v>
      </c>
      <c r="AM69" s="17">
        <v>2694245</v>
      </c>
      <c r="AN69" s="10">
        <v>18552996</v>
      </c>
      <c r="AO69" s="10">
        <v>21015240</v>
      </c>
      <c r="AP69" s="10">
        <v>32528707</v>
      </c>
      <c r="AQ69" s="10">
        <f t="shared" si="117"/>
        <v>13975711</v>
      </c>
      <c r="AR69" s="10">
        <v>7039529</v>
      </c>
      <c r="AS69" s="10">
        <f t="shared" si="118"/>
        <v>46504418</v>
      </c>
      <c r="AT69" s="12">
        <v>814854</v>
      </c>
      <c r="AV69" s="33">
        <f t="shared" si="65"/>
        <v>9.0567649930613161</v>
      </c>
      <c r="AW69" s="33">
        <f t="shared" si="66"/>
        <v>11.888875821438717</v>
      </c>
      <c r="AX69" s="7">
        <f t="shared" si="75"/>
        <v>11.320956241326645</v>
      </c>
      <c r="AY69" s="7">
        <f t="shared" si="76"/>
        <v>7.3781303645177214</v>
      </c>
      <c r="AZ69" s="7">
        <f t="shared" si="94"/>
        <v>10.58529902809761</v>
      </c>
      <c r="BA69" s="7">
        <f t="shared" si="119"/>
        <v>50.554954014759545</v>
      </c>
      <c r="BB69" s="40">
        <f t="shared" si="71"/>
        <v>14.272162907527838</v>
      </c>
      <c r="BC69" s="35">
        <f t="shared" si="67"/>
        <v>9.9447254718850164</v>
      </c>
      <c r="BD69" s="35">
        <f t="shared" si="68"/>
        <v>13.407370306208566</v>
      </c>
      <c r="BE69" s="32">
        <f t="shared" si="77"/>
        <v>12.43090683985627</v>
      </c>
      <c r="BF69" s="32">
        <f t="shared" si="78"/>
        <v>4.325263910631433</v>
      </c>
      <c r="BG69" s="32">
        <f t="shared" si="95"/>
        <v>9.9949635914526489</v>
      </c>
      <c r="BH69" s="32">
        <f t="shared" si="120"/>
        <v>167.15562797690853</v>
      </c>
      <c r="BI69" s="37">
        <f t="shared" si="72"/>
        <v>15.731355237454446</v>
      </c>
      <c r="BJ69" s="72">
        <f t="shared" si="96"/>
        <v>17.914693365989788</v>
      </c>
      <c r="BK69" s="65">
        <f t="shared" si="97"/>
        <v>22.393366707487232</v>
      </c>
      <c r="BL69" s="65">
        <f t="shared" si="98"/>
        <v>20.938203257008656</v>
      </c>
      <c r="BM69" s="65">
        <f t="shared" si="121"/>
        <v>3.041575397415651</v>
      </c>
      <c r="BN69" s="72">
        <f t="shared" si="122"/>
        <v>5.5820101386633469</v>
      </c>
      <c r="BO69" s="65">
        <f t="shared" si="123"/>
        <v>4.7759589861908012</v>
      </c>
      <c r="BP69" s="36">
        <f t="shared" si="124"/>
        <v>5.9493811798301017</v>
      </c>
      <c r="BQ69" s="63">
        <f t="shared" si="99"/>
        <v>7.4367264747876272</v>
      </c>
      <c r="BR69" s="63">
        <f t="shared" si="58"/>
        <v>5.9794358780629207</v>
      </c>
      <c r="BS69" s="63">
        <f t="shared" si="125"/>
        <v>1.7883262287406489</v>
      </c>
      <c r="BT69" s="36">
        <f t="shared" si="126"/>
        <v>16.808470827020656</v>
      </c>
      <c r="BU69" s="63">
        <f t="shared" si="127"/>
        <v>16.723985680133371</v>
      </c>
      <c r="BV69" s="45">
        <f t="shared" si="128"/>
        <v>1.0793685476469439</v>
      </c>
      <c r="BW69" s="23">
        <f t="shared" si="100"/>
        <v>1.3049682292419891</v>
      </c>
      <c r="BX69" s="45">
        <f t="shared" si="129"/>
        <v>2.384336776888933</v>
      </c>
      <c r="BY69" s="23">
        <f t="shared" si="101"/>
        <v>0.35643841854997749</v>
      </c>
      <c r="BZ69" s="23">
        <f t="shared" si="130"/>
        <v>2.7407751954389106</v>
      </c>
      <c r="CA69" s="23">
        <f t="shared" si="102"/>
        <v>0.80315393297847915</v>
      </c>
      <c r="CB69" s="23">
        <f t="shared" si="103"/>
        <v>3.5439291284173899</v>
      </c>
      <c r="CC69" s="56">
        <f t="shared" si="69"/>
        <v>0</v>
      </c>
      <c r="CD69" s="76"/>
      <c r="CE69" s="76">
        <f t="shared" si="104"/>
        <v>0</v>
      </c>
      <c r="CF69" s="76">
        <f t="shared" si="105"/>
        <v>0</v>
      </c>
      <c r="CG69" s="76">
        <f t="shared" si="106"/>
        <v>0</v>
      </c>
      <c r="CH69" s="1">
        <v>4</v>
      </c>
      <c r="CI69" s="73">
        <v>2.2000000000000002</v>
      </c>
      <c r="CJ69" s="73">
        <v>0.5</v>
      </c>
      <c r="CK69" s="73">
        <f t="shared" si="131"/>
        <v>2.7</v>
      </c>
      <c r="CL69" s="73">
        <v>0.9</v>
      </c>
    </row>
    <row r="70" spans="1:90" x14ac:dyDescent="0.25">
      <c r="A70">
        <v>2001</v>
      </c>
      <c r="B70" s="41">
        <v>48077301.856979996</v>
      </c>
      <c r="C70" s="41">
        <v>48077301.856979996</v>
      </c>
      <c r="D70" s="41">
        <f t="shared" si="107"/>
        <v>0</v>
      </c>
      <c r="E70" s="41"/>
      <c r="F70" s="41"/>
      <c r="G70" s="39">
        <v>39800814.79273776</v>
      </c>
      <c r="H70" s="39">
        <v>5334852.5053998223</v>
      </c>
      <c r="I70" s="41"/>
      <c r="J70" s="41"/>
      <c r="K70" s="39">
        <f t="shared" si="87"/>
        <v>33398282.586346112</v>
      </c>
      <c r="L70" s="39">
        <f t="shared" si="90"/>
        <v>4476664.9240640774</v>
      </c>
      <c r="M70" s="41">
        <f t="shared" si="108"/>
        <v>45135667.298137583</v>
      </c>
      <c r="N70" s="41">
        <f t="shared" si="74"/>
        <v>37874947.51041019</v>
      </c>
      <c r="O70" s="39">
        <v>12158170.551072415</v>
      </c>
      <c r="P70" s="39">
        <f t="shared" si="109"/>
        <v>10202354.346569808</v>
      </c>
      <c r="Q70" s="41">
        <f t="shared" si="110"/>
        <v>57293837.849209994</v>
      </c>
      <c r="R70" s="41">
        <f t="shared" si="92"/>
        <v>0</v>
      </c>
      <c r="S70" s="41">
        <v>48077301.856979996</v>
      </c>
      <c r="T70" s="2">
        <v>1302136000</v>
      </c>
      <c r="U70" s="2">
        <v>172025657</v>
      </c>
      <c r="V70" s="1">
        <f t="shared" si="111"/>
        <v>7.5694290183702071</v>
      </c>
      <c r="W70" s="23">
        <f t="shared" si="93"/>
        <v>3.6921874410184499</v>
      </c>
      <c r="X70" s="24"/>
      <c r="Y70" s="24"/>
      <c r="Z70" s="23">
        <f t="shared" si="88"/>
        <v>2.5648843581888614</v>
      </c>
      <c r="AA70" s="23">
        <f t="shared" si="89"/>
        <v>0.34379396039001126</v>
      </c>
      <c r="AB70" s="23">
        <f t="shared" si="112"/>
        <v>2.9086783185788727</v>
      </c>
      <c r="AC70" s="23">
        <f t="shared" si="91"/>
        <v>0.78350912243957682</v>
      </c>
      <c r="AD70" s="23">
        <f t="shared" si="113"/>
        <v>3.6921874410184494</v>
      </c>
      <c r="AE70" s="23">
        <v>4.3999887760733127</v>
      </c>
      <c r="AF70" s="78">
        <f t="shared" si="114"/>
        <v>0</v>
      </c>
      <c r="AG70" s="14">
        <v>19727684</v>
      </c>
      <c r="AH70" s="16">
        <v>23968413</v>
      </c>
      <c r="AI70" s="16">
        <v>35298089</v>
      </c>
      <c r="AJ70" s="16">
        <f t="shared" si="115"/>
        <v>15570405</v>
      </c>
      <c r="AK70" s="16">
        <v>8398008</v>
      </c>
      <c r="AL70" s="16">
        <f t="shared" si="116"/>
        <v>43696097</v>
      </c>
      <c r="AM70" s="17">
        <v>3030754</v>
      </c>
      <c r="AN70" s="10">
        <v>18056225</v>
      </c>
      <c r="AO70" s="10">
        <v>21317106</v>
      </c>
      <c r="AP70" s="10">
        <v>32089803</v>
      </c>
      <c r="AQ70" s="10">
        <f t="shared" si="117"/>
        <v>14033578</v>
      </c>
      <c r="AR70" s="10">
        <v>7283528</v>
      </c>
      <c r="AS70" s="10">
        <f t="shared" si="118"/>
        <v>46123381</v>
      </c>
      <c r="AT70" s="12">
        <v>939225</v>
      </c>
      <c r="AV70" s="33">
        <f t="shared" si="65"/>
        <v>9.9999955656854347</v>
      </c>
      <c r="AW70" s="33">
        <f t="shared" si="66"/>
        <v>12.645415707495626</v>
      </c>
      <c r="AX70" s="7">
        <f t="shared" si="75"/>
        <v>12.499994457106792</v>
      </c>
      <c r="AY70" s="7">
        <f t="shared" si="76"/>
        <v>7.0423107371085703</v>
      </c>
      <c r="AZ70" s="7">
        <f t="shared" si="94"/>
        <v>11.451075338723866</v>
      </c>
      <c r="BA70" s="7">
        <f t="shared" si="119"/>
        <v>44.471993290501857</v>
      </c>
      <c r="BB70" s="40">
        <f t="shared" si="71"/>
        <v>15.66748998020403</v>
      </c>
      <c r="BC70" s="35">
        <f t="shared" si="67"/>
        <v>10.999778760784844</v>
      </c>
      <c r="BD70" s="35">
        <f t="shared" si="68"/>
        <v>14.218184505623906</v>
      </c>
      <c r="BE70" s="32">
        <f t="shared" si="77"/>
        <v>13.749723450981055</v>
      </c>
      <c r="BF70" s="32">
        <f t="shared" si="78"/>
        <v>4.2142767802141172</v>
      </c>
      <c r="BG70" s="32">
        <f t="shared" si="95"/>
        <v>10.848452301343343</v>
      </c>
      <c r="BH70" s="32">
        <f t="shared" si="120"/>
        <v>143.50520008854286</v>
      </c>
      <c r="BI70" s="37">
        <f t="shared" si="72"/>
        <v>17.287924475961148</v>
      </c>
      <c r="BJ70" s="72">
        <f t="shared" si="96"/>
        <v>22.486052065089673</v>
      </c>
      <c r="BK70" s="65">
        <f t="shared" si="97"/>
        <v>28.107565081362093</v>
      </c>
      <c r="BL70" s="65">
        <f t="shared" si="98"/>
        <v>25.748959044679335</v>
      </c>
      <c r="BM70" s="65">
        <f t="shared" si="121"/>
        <v>3.2483942008432685</v>
      </c>
      <c r="BN70" s="72">
        <f t="shared" si="122"/>
        <v>4.4472013010791365</v>
      </c>
      <c r="BO70" s="65">
        <f t="shared" si="123"/>
        <v>3.8836521440140941</v>
      </c>
      <c r="BP70" s="36">
        <f t="shared" si="124"/>
        <v>7.6650732893288662</v>
      </c>
      <c r="BQ70" s="63">
        <f t="shared" si="99"/>
        <v>9.5813416116610828</v>
      </c>
      <c r="BR70" s="63">
        <f t="shared" si="58"/>
        <v>7.5596231318794276</v>
      </c>
      <c r="BS70" s="63">
        <f t="shared" si="125"/>
        <v>2.022821338668376</v>
      </c>
      <c r="BT70" s="36">
        <f t="shared" si="126"/>
        <v>13.046189674300653</v>
      </c>
      <c r="BU70" s="63">
        <f t="shared" si="127"/>
        <v>13.228172655630599</v>
      </c>
      <c r="BV70" s="45">
        <f t="shared" si="128"/>
        <v>1.1467867989089762</v>
      </c>
      <c r="BW70" s="23">
        <f t="shared" si="100"/>
        <v>1.4180975592798855</v>
      </c>
      <c r="BX70" s="45">
        <f t="shared" si="129"/>
        <v>2.5648843581888618</v>
      </c>
      <c r="BY70" s="23">
        <f t="shared" si="101"/>
        <v>0.34379396039001131</v>
      </c>
      <c r="BZ70" s="23">
        <f t="shared" si="130"/>
        <v>2.9086783185788732</v>
      </c>
      <c r="CA70" s="23">
        <f t="shared" si="102"/>
        <v>0.78350912243957682</v>
      </c>
      <c r="CB70" s="23">
        <f t="shared" si="103"/>
        <v>3.6921874410184499</v>
      </c>
      <c r="CC70" s="56">
        <f t="shared" si="69"/>
        <v>0</v>
      </c>
      <c r="CD70" s="76"/>
      <c r="CE70" s="76">
        <f t="shared" si="104"/>
        <v>0</v>
      </c>
      <c r="CF70" s="76">
        <f t="shared" si="105"/>
        <v>0</v>
      </c>
      <c r="CG70" s="76">
        <f t="shared" si="106"/>
        <v>0</v>
      </c>
      <c r="CH70" s="1">
        <v>4</v>
      </c>
      <c r="CI70" s="73">
        <v>2.2999999999999998</v>
      </c>
      <c r="CJ70" s="73">
        <v>0.6</v>
      </c>
      <c r="CK70" s="73">
        <f t="shared" si="131"/>
        <v>2.9</v>
      </c>
      <c r="CL70" s="73">
        <v>0.8</v>
      </c>
    </row>
    <row r="71" spans="1:90" x14ac:dyDescent="0.25">
      <c r="A71">
        <v>2002</v>
      </c>
      <c r="B71" s="41">
        <v>54312183.096489996</v>
      </c>
      <c r="C71" s="41">
        <v>54312183.096489996</v>
      </c>
      <c r="D71" s="41">
        <f t="shared" si="107"/>
        <v>0</v>
      </c>
      <c r="E71" s="41"/>
      <c r="F71" s="41"/>
      <c r="G71" s="39">
        <v>37411072.02121181</v>
      </c>
      <c r="H71" s="39">
        <v>5099335.246097127</v>
      </c>
      <c r="I71" s="41"/>
      <c r="J71" s="41"/>
      <c r="K71" s="39">
        <f t="shared" si="87"/>
        <v>36131003.163291879</v>
      </c>
      <c r="L71" s="39">
        <f t="shared" si="90"/>
        <v>4924854.807768031</v>
      </c>
      <c r="M71" s="41">
        <f t="shared" si="108"/>
        <v>42510407.267308936</v>
      </c>
      <c r="N71" s="41">
        <f t="shared" si="74"/>
        <v>41055857.971059911</v>
      </c>
      <c r="O71" s="39">
        <v>13725977.431701075</v>
      </c>
      <c r="P71" s="39">
        <f t="shared" si="109"/>
        <v>13256325.125430081</v>
      </c>
      <c r="Q71" s="41">
        <f t="shared" si="110"/>
        <v>56236384.699010015</v>
      </c>
      <c r="R71" s="41">
        <f t="shared" si="92"/>
        <v>0</v>
      </c>
      <c r="S71" s="41">
        <v>54312183.096489996</v>
      </c>
      <c r="T71" s="2">
        <v>1477822000</v>
      </c>
      <c r="U71" s="2">
        <v>174405874</v>
      </c>
      <c r="V71" s="1">
        <f t="shared" si="111"/>
        <v>8.4734646036061836</v>
      </c>
      <c r="W71" s="23">
        <f t="shared" si="93"/>
        <v>3.6751505320999414</v>
      </c>
      <c r="X71" s="24"/>
      <c r="Y71" s="24"/>
      <c r="Z71" s="23">
        <f t="shared" si="88"/>
        <v>2.4448819386429408</v>
      </c>
      <c r="AA71" s="23">
        <f t="shared" si="89"/>
        <v>0.33325087918355734</v>
      </c>
      <c r="AB71" s="23">
        <f t="shared" si="112"/>
        <v>2.7781328178264983</v>
      </c>
      <c r="AC71" s="23">
        <f t="shared" si="91"/>
        <v>0.89701771427344301</v>
      </c>
      <c r="AD71" s="23">
        <f t="shared" si="113"/>
        <v>3.6751505320999414</v>
      </c>
      <c r="AE71" s="23">
        <v>3.805355766730365</v>
      </c>
      <c r="AF71" s="78">
        <f t="shared" si="114"/>
        <v>0</v>
      </c>
      <c r="AG71" s="14">
        <v>19380387</v>
      </c>
      <c r="AH71" s="16">
        <v>24480559</v>
      </c>
      <c r="AI71" s="16">
        <v>35150362</v>
      </c>
      <c r="AJ71" s="16">
        <f t="shared" si="115"/>
        <v>15769975</v>
      </c>
      <c r="AK71" s="16">
        <v>8710584</v>
      </c>
      <c r="AL71" s="16">
        <f t="shared" si="116"/>
        <v>43860946</v>
      </c>
      <c r="AM71" s="17">
        <v>3479913</v>
      </c>
      <c r="AN71" s="10">
        <v>17689243</v>
      </c>
      <c r="AO71" s="10">
        <v>21814026</v>
      </c>
      <c r="AP71" s="10">
        <v>31915585</v>
      </c>
      <c r="AQ71" s="10">
        <f t="shared" si="117"/>
        <v>14226342</v>
      </c>
      <c r="AR71" s="10">
        <v>7587684</v>
      </c>
      <c r="AS71" s="10">
        <f t="shared" si="118"/>
        <v>46141927</v>
      </c>
      <c r="AT71" s="12">
        <v>1051655</v>
      </c>
      <c r="AV71" s="33">
        <f t="shared" si="65"/>
        <v>9.7046345374385936</v>
      </c>
      <c r="AW71" s="33">
        <f t="shared" si="66"/>
        <v>12.10932761592524</v>
      </c>
      <c r="AX71" s="7">
        <f t="shared" si="75"/>
        <v>12.130793171798242</v>
      </c>
      <c r="AY71" s="7">
        <f t="shared" si="76"/>
        <v>6.6724470879652529</v>
      </c>
      <c r="AZ71" s="7">
        <f t="shared" si="94"/>
        <v>11.046790513390048</v>
      </c>
      <c r="BA71" s="7">
        <f t="shared" si="119"/>
        <v>44.956629217840245</v>
      </c>
      <c r="BB71" s="40">
        <f t="shared" si="71"/>
        <v>15.112401782926764</v>
      </c>
      <c r="BC71" s="35">
        <f t="shared" si="67"/>
        <v>10.688239525256051</v>
      </c>
      <c r="BD71" s="35">
        <f t="shared" si="68"/>
        <v>13.589564308394388</v>
      </c>
      <c r="BE71" s="32">
        <f t="shared" si="77"/>
        <v>13.360299406570064</v>
      </c>
      <c r="BF71" s="32">
        <f t="shared" si="78"/>
        <v>4.0854431058438436</v>
      </c>
      <c r="BG71" s="32">
        <f t="shared" si="95"/>
        <v>10.500703236367071</v>
      </c>
      <c r="BH71" s="32">
        <f t="shared" si="120"/>
        <v>148.7609134662433</v>
      </c>
      <c r="BI71" s="37">
        <f t="shared" si="72"/>
        <v>16.682777985470722</v>
      </c>
      <c r="BJ71" s="72">
        <f t="shared" si="96"/>
        <v>21.586659645709116</v>
      </c>
      <c r="BK71" s="65">
        <f t="shared" si="97"/>
        <v>26.983324557136392</v>
      </c>
      <c r="BL71" s="65">
        <f t="shared" si="98"/>
        <v>24.572105839746378</v>
      </c>
      <c r="BM71" s="65">
        <f t="shared" si="121"/>
        <v>3.2016118906237727</v>
      </c>
      <c r="BN71" s="72">
        <f t="shared" si="122"/>
        <v>4.632490697553453</v>
      </c>
      <c r="BO71" s="65">
        <f t="shared" si="123"/>
        <v>4.0696552689532188</v>
      </c>
      <c r="BP71" s="36">
        <f t="shared" si="124"/>
        <v>7.184843972930711</v>
      </c>
      <c r="BQ71" s="63">
        <f t="shared" si="99"/>
        <v>8.9810549661633878</v>
      </c>
      <c r="BR71" s="63">
        <f t="shared" ref="BR71:BR79" si="132">100*BG71/BH71</f>
        <v>7.0587784060292709</v>
      </c>
      <c r="BS71" s="63">
        <f t="shared" si="125"/>
        <v>1.9542720062262113</v>
      </c>
      <c r="BT71" s="36">
        <f t="shared" si="126"/>
        <v>13.918186724270621</v>
      </c>
      <c r="BU71" s="63">
        <f t="shared" si="127"/>
        <v>14.166757227367384</v>
      </c>
      <c r="BV71" s="45">
        <f t="shared" si="128"/>
        <v>1.0784015968930378</v>
      </c>
      <c r="BW71" s="23">
        <f t="shared" si="100"/>
        <v>1.3664803417499027</v>
      </c>
      <c r="BX71" s="45">
        <f t="shared" si="129"/>
        <v>2.4448819386429408</v>
      </c>
      <c r="BY71" s="23">
        <f t="shared" si="101"/>
        <v>0.33325087918355734</v>
      </c>
      <c r="BZ71" s="23">
        <f t="shared" si="130"/>
        <v>2.7781328178264983</v>
      </c>
      <c r="CA71" s="23">
        <f t="shared" si="102"/>
        <v>0.89701771427344301</v>
      </c>
      <c r="CB71" s="23">
        <f t="shared" si="103"/>
        <v>3.6751505320999414</v>
      </c>
      <c r="CC71" s="56">
        <f t="shared" si="69"/>
        <v>0</v>
      </c>
      <c r="CD71" s="76"/>
      <c r="CE71" s="76">
        <f t="shared" si="104"/>
        <v>0</v>
      </c>
      <c r="CF71" s="76">
        <f t="shared" si="105"/>
        <v>0</v>
      </c>
      <c r="CG71" s="76">
        <f t="shared" si="106"/>
        <v>0</v>
      </c>
      <c r="CH71" s="1">
        <v>4.2</v>
      </c>
      <c r="CI71" s="73">
        <v>2.2999999999999998</v>
      </c>
      <c r="CJ71" s="73">
        <v>0.7</v>
      </c>
      <c r="CK71" s="73">
        <f t="shared" si="131"/>
        <v>3</v>
      </c>
      <c r="CL71" s="73">
        <v>0.9</v>
      </c>
    </row>
    <row r="72" spans="1:90" x14ac:dyDescent="0.25">
      <c r="A72">
        <v>2003</v>
      </c>
      <c r="B72" s="41">
        <v>53895654.929588832</v>
      </c>
      <c r="C72" s="41">
        <v>53895654.929588832</v>
      </c>
      <c r="D72" s="41">
        <f t="shared" si="107"/>
        <v>0</v>
      </c>
      <c r="E72" s="41"/>
      <c r="F72" s="41"/>
      <c r="G72" s="39">
        <v>52361231.668890074</v>
      </c>
      <c r="H72" s="39">
        <v>10589469.219842844</v>
      </c>
      <c r="I72" s="41"/>
      <c r="J72" s="41"/>
      <c r="K72" s="39">
        <f t="shared" si="87"/>
        <v>34926885.703574263</v>
      </c>
      <c r="L72" s="39">
        <f t="shared" si="90"/>
        <v>7063569.1582235228</v>
      </c>
      <c r="M72" s="41">
        <f t="shared" si="108"/>
        <v>62950700.888732918</v>
      </c>
      <c r="N72" s="41">
        <f t="shared" si="74"/>
        <v>41990454.861797787</v>
      </c>
      <c r="O72" s="39">
        <v>17847882.118797082</v>
      </c>
      <c r="P72" s="39">
        <f t="shared" si="109"/>
        <v>11905200.067791043</v>
      </c>
      <c r="Q72" s="41">
        <f t="shared" si="110"/>
        <v>80798583.007530004</v>
      </c>
      <c r="R72" s="41">
        <f t="shared" si="92"/>
        <v>0</v>
      </c>
      <c r="S72" s="41">
        <v>53895654.929588832</v>
      </c>
      <c r="T72" s="2">
        <v>1717951000</v>
      </c>
      <c r="U72" s="2">
        <v>176725336</v>
      </c>
      <c r="V72" s="1">
        <f t="shared" si="111"/>
        <v>9.7210226834708067</v>
      </c>
      <c r="W72" s="23">
        <f t="shared" si="93"/>
        <v>3.1372055972253476</v>
      </c>
      <c r="X72" s="24"/>
      <c r="Y72" s="24"/>
      <c r="Z72" s="23">
        <f t="shared" si="88"/>
        <v>2.0330548254038829</v>
      </c>
      <c r="AA72" s="23">
        <f t="shared" si="89"/>
        <v>0.4111624346808217</v>
      </c>
      <c r="AB72" s="23">
        <f t="shared" si="112"/>
        <v>2.4442172600847045</v>
      </c>
      <c r="AC72" s="23">
        <f t="shared" si="91"/>
        <v>0.69298833714064267</v>
      </c>
      <c r="AD72" s="23">
        <f t="shared" si="113"/>
        <v>3.1372055972253472</v>
      </c>
      <c r="AE72" s="23">
        <v>4.7031948529108227</v>
      </c>
      <c r="AF72" s="78">
        <f t="shared" si="114"/>
        <v>0</v>
      </c>
      <c r="AG72" s="14">
        <v>18919122</v>
      </c>
      <c r="AH72" s="16">
        <v>24592569</v>
      </c>
      <c r="AI72" s="16">
        <v>34438749</v>
      </c>
      <c r="AJ72" s="16">
        <f t="shared" si="115"/>
        <v>15519627</v>
      </c>
      <c r="AK72" s="16">
        <v>9072942</v>
      </c>
      <c r="AL72" s="16">
        <f t="shared" si="116"/>
        <v>43511691</v>
      </c>
      <c r="AM72" s="17">
        <v>3821823</v>
      </c>
      <c r="AN72" s="10">
        <v>17193624</v>
      </c>
      <c r="AO72" s="10">
        <v>21914425</v>
      </c>
      <c r="AP72" s="10">
        <v>31162624</v>
      </c>
      <c r="AQ72" s="10">
        <f t="shared" si="117"/>
        <v>13969000</v>
      </c>
      <c r="AR72" s="10">
        <v>7945425</v>
      </c>
      <c r="AS72" s="10">
        <f t="shared" si="118"/>
        <v>45131624</v>
      </c>
      <c r="AT72" s="12">
        <v>1136370</v>
      </c>
      <c r="AV72" s="33">
        <f t="shared" si="65"/>
        <v>8.3462334157590359</v>
      </c>
      <c r="AW72" s="33">
        <f t="shared" si="66"/>
        <v>11.143679552642384</v>
      </c>
      <c r="AX72" s="7">
        <f t="shared" si="75"/>
        <v>10.432791769698795</v>
      </c>
      <c r="AY72" s="7">
        <f t="shared" si="76"/>
        <v>8.0087384466412619</v>
      </c>
      <c r="AZ72" s="7">
        <f t="shared" si="94"/>
        <v>9.927334622445926</v>
      </c>
      <c r="BA72" s="7">
        <f t="shared" si="119"/>
        <v>32.044549610293664</v>
      </c>
      <c r="BB72" s="40">
        <f t="shared" si="71"/>
        <v>12.976400070227248</v>
      </c>
      <c r="BC72" s="35">
        <f t="shared" si="67"/>
        <v>9.2236724898627944</v>
      </c>
      <c r="BD72" s="35">
        <f t="shared" si="68"/>
        <v>12.505539539013549</v>
      </c>
      <c r="BE72" s="32">
        <f t="shared" si="77"/>
        <v>11.529590612328493</v>
      </c>
      <c r="BF72" s="32">
        <f t="shared" si="78"/>
        <v>5.2017194802452762</v>
      </c>
      <c r="BG72" s="32">
        <f t="shared" si="95"/>
        <v>9.5710076053427393</v>
      </c>
      <c r="BH72" s="32">
        <f t="shared" si="120"/>
        <v>107.77176159636507</v>
      </c>
      <c r="BI72" s="37">
        <f t="shared" si="72"/>
        <v>14.367810182266297</v>
      </c>
      <c r="BJ72" s="72">
        <f t="shared" si="96"/>
        <v>26.045719216718144</v>
      </c>
      <c r="BK72" s="65">
        <f t="shared" si="97"/>
        <v>32.557149020897675</v>
      </c>
      <c r="BL72" s="65">
        <f t="shared" si="98"/>
        <v>30.979791394093958</v>
      </c>
      <c r="BM72" s="65">
        <f t="shared" si="121"/>
        <v>3.4333351013990399</v>
      </c>
      <c r="BN72" s="72">
        <f t="shared" si="122"/>
        <v>3.8394025201581807</v>
      </c>
      <c r="BO72" s="65">
        <f t="shared" si="123"/>
        <v>3.2279106959727359</v>
      </c>
      <c r="BP72" s="36">
        <f t="shared" si="124"/>
        <v>8.558524378963007</v>
      </c>
      <c r="BQ72" s="63">
        <f t="shared" si="99"/>
        <v>10.698155473703757</v>
      </c>
      <c r="BR72" s="63">
        <f t="shared" si="132"/>
        <v>8.8808120639141066</v>
      </c>
      <c r="BS72" s="63">
        <f t="shared" si="125"/>
        <v>2.1838930014618829</v>
      </c>
      <c r="BT72" s="36">
        <f t="shared" si="126"/>
        <v>11.684257188751094</v>
      </c>
      <c r="BU72" s="63">
        <f t="shared" si="127"/>
        <v>11.260231528413433</v>
      </c>
      <c r="BV72" s="45">
        <f t="shared" si="128"/>
        <v>0.89349615514790659</v>
      </c>
      <c r="BW72" s="23">
        <f t="shared" si="100"/>
        <v>1.1395586702559768</v>
      </c>
      <c r="BX72" s="45">
        <f t="shared" si="129"/>
        <v>2.0330548254038834</v>
      </c>
      <c r="BY72" s="23">
        <f t="shared" si="101"/>
        <v>0.41116243468082164</v>
      </c>
      <c r="BZ72" s="23">
        <f t="shared" si="130"/>
        <v>2.444217260084705</v>
      </c>
      <c r="CA72" s="23">
        <f t="shared" si="102"/>
        <v>0.69298833714064267</v>
      </c>
      <c r="CB72" s="23">
        <f t="shared" si="103"/>
        <v>3.1372055972253476</v>
      </c>
      <c r="CC72" s="56">
        <f t="shared" si="69"/>
        <v>0</v>
      </c>
      <c r="CD72" s="76"/>
      <c r="CE72" s="76">
        <f t="shared" si="104"/>
        <v>0</v>
      </c>
      <c r="CF72" s="76">
        <f t="shared" si="105"/>
        <v>0</v>
      </c>
      <c r="CG72" s="76">
        <f t="shared" si="106"/>
        <v>0</v>
      </c>
      <c r="CH72" s="1">
        <v>4</v>
      </c>
      <c r="CI72" s="73">
        <v>2.2999999999999998</v>
      </c>
      <c r="CJ72" s="73">
        <v>0.6</v>
      </c>
      <c r="CK72" s="73">
        <f t="shared" si="131"/>
        <v>2.9</v>
      </c>
      <c r="CL72" s="73">
        <v>0.7</v>
      </c>
    </row>
    <row r="73" spans="1:90" x14ac:dyDescent="0.25">
      <c r="A73">
        <v>2004</v>
      </c>
      <c r="B73" s="41">
        <v>80694342.269692421</v>
      </c>
      <c r="C73" s="41">
        <v>80694342.269692421</v>
      </c>
      <c r="D73" s="41">
        <f t="shared" si="107"/>
        <v>0</v>
      </c>
      <c r="E73" s="41"/>
      <c r="F73" s="41"/>
      <c r="G73" s="39">
        <v>52796586.569352463</v>
      </c>
      <c r="H73" s="39">
        <v>11247105.072871093</v>
      </c>
      <c r="I73" s="41"/>
      <c r="J73" s="41"/>
      <c r="K73" s="39">
        <f t="shared" si="87"/>
        <v>52796586.569352463</v>
      </c>
      <c r="L73" s="39">
        <f t="shared" si="90"/>
        <v>11247105.072871093</v>
      </c>
      <c r="M73" s="41">
        <f t="shared" si="108"/>
        <v>64043691.642223552</v>
      </c>
      <c r="N73" s="41">
        <f t="shared" si="74"/>
        <v>64043691.642223552</v>
      </c>
      <c r="O73" s="39">
        <v>16650650.627468867</v>
      </c>
      <c r="P73" s="39">
        <f t="shared" si="109"/>
        <v>16650650.627468869</v>
      </c>
      <c r="Q73" s="41">
        <f t="shared" si="110"/>
        <v>80694342.269692421</v>
      </c>
      <c r="R73" s="41">
        <f t="shared" si="92"/>
        <v>0</v>
      </c>
      <c r="S73" s="41">
        <v>80694342.269692421</v>
      </c>
      <c r="T73" s="2">
        <v>1957750000</v>
      </c>
      <c r="U73" s="2">
        <v>178978035</v>
      </c>
      <c r="V73" s="1">
        <f t="shared" si="111"/>
        <v>10.93849309497671</v>
      </c>
      <c r="W73" s="23">
        <f t="shared" si="93"/>
        <v>4.1217899256642792</v>
      </c>
      <c r="X73" s="24"/>
      <c r="Y73" s="24"/>
      <c r="Z73" s="23">
        <f t="shared" si="88"/>
        <v>2.6967992118172628</v>
      </c>
      <c r="AA73" s="23">
        <f t="shared" si="89"/>
        <v>0.5744913841333722</v>
      </c>
      <c r="AB73" s="23">
        <f t="shared" si="112"/>
        <v>3.2712905959506351</v>
      </c>
      <c r="AC73" s="23">
        <f t="shared" si="91"/>
        <v>0.85049932971364417</v>
      </c>
      <c r="AD73" s="23">
        <f t="shared" si="113"/>
        <v>4.1217899256642792</v>
      </c>
      <c r="AE73" s="23">
        <v>4.1217899256642792</v>
      </c>
      <c r="AF73" s="78">
        <f t="shared" si="114"/>
        <v>0</v>
      </c>
      <c r="AG73" s="14">
        <v>18774128</v>
      </c>
      <c r="AH73" s="16">
        <v>24407663</v>
      </c>
      <c r="AI73" s="16">
        <v>34012434</v>
      </c>
      <c r="AJ73" s="16">
        <f t="shared" si="115"/>
        <v>15238306</v>
      </c>
      <c r="AK73" s="16">
        <v>9169357</v>
      </c>
      <c r="AL73" s="16">
        <f t="shared" si="116"/>
        <v>43181791</v>
      </c>
      <c r="AM73" s="17">
        <v>4163733</v>
      </c>
      <c r="AN73" s="10">
        <v>16991085</v>
      </c>
      <c r="AO73" s="10">
        <v>21747835</v>
      </c>
      <c r="AP73" s="10">
        <v>30680954</v>
      </c>
      <c r="AQ73" s="10">
        <f t="shared" si="117"/>
        <v>13689869</v>
      </c>
      <c r="AR73" s="10">
        <v>8057966</v>
      </c>
      <c r="AS73" s="10">
        <f t="shared" si="118"/>
        <v>44370823</v>
      </c>
      <c r="AT73" s="12">
        <v>1178328</v>
      </c>
      <c r="AV73" s="33">
        <f t="shared" si="65"/>
        <v>11.352738206753507</v>
      </c>
      <c r="AW73" s="33">
        <f t="shared" si="66"/>
        <v>15.255512276334807</v>
      </c>
      <c r="AX73" s="7">
        <f t="shared" si="75"/>
        <v>14.190922758441884</v>
      </c>
      <c r="AY73" s="7">
        <f t="shared" si="76"/>
        <v>11.213582267177635</v>
      </c>
      <c r="AZ73" s="7">
        <f t="shared" si="94"/>
        <v>13.558704936004705</v>
      </c>
      <c r="BA73" s="7">
        <f t="shared" si="119"/>
        <v>36.558707967337284</v>
      </c>
      <c r="BB73" s="40">
        <f t="shared" si="71"/>
        <v>17.687665773119512</v>
      </c>
      <c r="BC73" s="35">
        <f t="shared" si="67"/>
        <v>12.585471070309026</v>
      </c>
      <c r="BD73" s="35">
        <f t="shared" si="68"/>
        <v>17.121308973198612</v>
      </c>
      <c r="BE73" s="32">
        <f t="shared" si="77"/>
        <v>15.731838837886283</v>
      </c>
      <c r="BF73" s="32">
        <f t="shared" si="78"/>
        <v>7.5107613561985964</v>
      </c>
      <c r="BG73" s="32">
        <f t="shared" si="95"/>
        <v>13.195364052120999</v>
      </c>
      <c r="BH73" s="32">
        <f t="shared" si="120"/>
        <v>129.18363885180116</v>
      </c>
      <c r="BI73" s="37">
        <f t="shared" si="72"/>
        <v>19.636931149592506</v>
      </c>
      <c r="BJ73" s="72">
        <f t="shared" si="96"/>
        <v>31.053444823313789</v>
      </c>
      <c r="BK73" s="65">
        <f t="shared" si="97"/>
        <v>38.816806029142242</v>
      </c>
      <c r="BL73" s="65">
        <f t="shared" si="98"/>
        <v>37.087483912501739</v>
      </c>
      <c r="BM73" s="65">
        <f t="shared" si="121"/>
        <v>3.6132795518454066</v>
      </c>
      <c r="BN73" s="72">
        <f t="shared" si="122"/>
        <v>3.2202546470761808</v>
      </c>
      <c r="BO73" s="65">
        <f t="shared" si="123"/>
        <v>2.6963274250667411</v>
      </c>
      <c r="BP73" s="36">
        <f t="shared" si="124"/>
        <v>9.7423103902089476</v>
      </c>
      <c r="BQ73" s="63">
        <f t="shared" si="99"/>
        <v>12.177887987761183</v>
      </c>
      <c r="BR73" s="63">
        <f t="shared" si="132"/>
        <v>10.214423567413716</v>
      </c>
      <c r="BS73" s="63">
        <f t="shared" si="125"/>
        <v>2.3238007966640106</v>
      </c>
      <c r="BT73" s="36">
        <f t="shared" si="126"/>
        <v>10.264505645447338</v>
      </c>
      <c r="BU73" s="63">
        <f t="shared" si="127"/>
        <v>9.7900776622405061</v>
      </c>
      <c r="BV73" s="45">
        <f t="shared" si="128"/>
        <v>1.190859874196746</v>
      </c>
      <c r="BW73" s="23">
        <f t="shared" si="100"/>
        <v>1.505939337620517</v>
      </c>
      <c r="BX73" s="45">
        <f t="shared" si="129"/>
        <v>2.6967992118172628</v>
      </c>
      <c r="BY73" s="23">
        <f t="shared" si="101"/>
        <v>0.57449138413337208</v>
      </c>
      <c r="BZ73" s="23">
        <f t="shared" si="130"/>
        <v>3.2712905959506351</v>
      </c>
      <c r="CA73" s="23">
        <f t="shared" si="102"/>
        <v>0.85049932971364417</v>
      </c>
      <c r="CB73" s="23">
        <f t="shared" si="103"/>
        <v>4.1217899256642792</v>
      </c>
      <c r="CC73" s="56">
        <f t="shared" si="69"/>
        <v>0</v>
      </c>
      <c r="CD73" s="76"/>
      <c r="CE73" s="76">
        <f t="shared" si="104"/>
        <v>0</v>
      </c>
      <c r="CF73" s="76">
        <f t="shared" si="105"/>
        <v>0</v>
      </c>
      <c r="CG73" s="76">
        <f t="shared" si="106"/>
        <v>0</v>
      </c>
      <c r="CH73" s="1">
        <v>4</v>
      </c>
      <c r="CI73" s="73">
        <v>2.4</v>
      </c>
      <c r="CJ73" s="73">
        <v>0.5</v>
      </c>
      <c r="CK73" s="73">
        <f t="shared" si="131"/>
        <v>2.9</v>
      </c>
      <c r="CL73" s="73">
        <v>0.8</v>
      </c>
    </row>
    <row r="74" spans="1:90" x14ac:dyDescent="0.25">
      <c r="A74">
        <v>2005</v>
      </c>
      <c r="B74" s="41">
        <v>88311507.635029987</v>
      </c>
      <c r="C74" s="41">
        <v>88311507.635029987</v>
      </c>
      <c r="D74" s="41">
        <f t="shared" si="107"/>
        <v>0</v>
      </c>
      <c r="E74" s="41"/>
      <c r="F74" s="41"/>
      <c r="G74" s="39">
        <v>59178292.407985374</v>
      </c>
      <c r="H74" s="39">
        <v>11582580.105268726</v>
      </c>
      <c r="I74" s="41"/>
      <c r="J74" s="41"/>
      <c r="K74" s="39">
        <f t="shared" si="87"/>
        <v>59178292.407985359</v>
      </c>
      <c r="L74" s="39">
        <f t="shared" si="90"/>
        <v>11582580.105268724</v>
      </c>
      <c r="M74" s="41">
        <f t="shared" si="108"/>
        <v>70760872.513254106</v>
      </c>
      <c r="N74" s="41">
        <f t="shared" si="74"/>
        <v>70760872.513254076</v>
      </c>
      <c r="O74" s="39">
        <v>17550635.121775888</v>
      </c>
      <c r="P74" s="39">
        <f t="shared" si="109"/>
        <v>17550635.121775884</v>
      </c>
      <c r="Q74" s="41">
        <f t="shared" si="110"/>
        <v>88311507.635030001</v>
      </c>
      <c r="R74" s="41">
        <f t="shared" si="92"/>
        <v>0</v>
      </c>
      <c r="S74" s="41">
        <v>88311507.635029987</v>
      </c>
      <c r="T74" s="2">
        <v>2170584000</v>
      </c>
      <c r="U74" s="2">
        <v>181157964</v>
      </c>
      <c r="V74" s="1">
        <f t="shared" si="111"/>
        <v>11.98171999769218</v>
      </c>
      <c r="W74" s="23">
        <f t="shared" si="93"/>
        <v>4.0685597809174849</v>
      </c>
      <c r="X74" s="24"/>
      <c r="Y74" s="24"/>
      <c r="Z74" s="23">
        <f t="shared" si="88"/>
        <v>2.7263765147068884</v>
      </c>
      <c r="AA74" s="23">
        <f t="shared" si="89"/>
        <v>0.53361584279939056</v>
      </c>
      <c r="AB74" s="23">
        <f t="shared" si="112"/>
        <v>3.2599923575062788</v>
      </c>
      <c r="AC74" s="23">
        <f t="shared" si="91"/>
        <v>0.80856742341120569</v>
      </c>
      <c r="AD74" s="23">
        <f t="shared" si="113"/>
        <v>4.068559780917484</v>
      </c>
      <c r="AE74" s="23">
        <v>4.0685597809174849</v>
      </c>
      <c r="AF74" s="78">
        <f t="shared" si="114"/>
        <v>0</v>
      </c>
      <c r="AG74" s="14">
        <v>18465505</v>
      </c>
      <c r="AH74" s="16">
        <v>24100358</v>
      </c>
      <c r="AI74" s="16">
        <v>33534561</v>
      </c>
      <c r="AJ74" s="16">
        <f t="shared" si="115"/>
        <v>15069056</v>
      </c>
      <c r="AK74" s="16">
        <v>9031302</v>
      </c>
      <c r="AL74" s="16">
        <f t="shared" si="116"/>
        <v>42565863</v>
      </c>
      <c r="AM74" s="17">
        <v>4453156</v>
      </c>
      <c r="AN74" s="10">
        <v>16652806</v>
      </c>
      <c r="AO74" s="10">
        <v>21438699</v>
      </c>
      <c r="AP74" s="10">
        <v>30157792</v>
      </c>
      <c r="AQ74" s="10">
        <f t="shared" si="117"/>
        <v>13504986</v>
      </c>
      <c r="AR74" s="10">
        <v>7933713</v>
      </c>
      <c r="AS74" s="10">
        <f t="shared" si="118"/>
        <v>43662778</v>
      </c>
      <c r="AT74" s="12">
        <v>1192189</v>
      </c>
      <c r="AV74" s="33">
        <f t="shared" si="65"/>
        <v>11.782586174346305</v>
      </c>
      <c r="AW74" s="33">
        <f t="shared" si="66"/>
        <v>15.477038732207836</v>
      </c>
      <c r="AX74" s="7">
        <f t="shared" si="75"/>
        <v>14.72823271793288</v>
      </c>
      <c r="AY74" s="7">
        <f t="shared" si="76"/>
        <v>10.703745665872059</v>
      </c>
      <c r="AZ74" s="7">
        <f t="shared" si="94"/>
        <v>13.874347576164439</v>
      </c>
      <c r="BA74" s="7">
        <f t="shared" si="119"/>
        <v>32.893172433640309</v>
      </c>
      <c r="BB74" s="40">
        <f t="shared" si="71"/>
        <v>18.337805273694208</v>
      </c>
      <c r="BC74" s="35">
        <f t="shared" si="67"/>
        <v>13.101882750612937</v>
      </c>
      <c r="BD74" s="35">
        <f t="shared" si="68"/>
        <v>17.398545230103515</v>
      </c>
      <c r="BE74" s="32">
        <f t="shared" si="77"/>
        <v>16.377353438266169</v>
      </c>
      <c r="BF74" s="32">
        <f t="shared" si="78"/>
        <v>7.1580051722883438</v>
      </c>
      <c r="BG74" s="32">
        <f t="shared" si="95"/>
        <v>13.525790277050113</v>
      </c>
      <c r="BH74" s="32">
        <f t="shared" si="120"/>
        <v>122.86510627249535</v>
      </c>
      <c r="BI74" s="37">
        <f t="shared" si="72"/>
        <v>20.416289718553752</v>
      </c>
      <c r="BJ74" s="72">
        <f t="shared" si="96"/>
        <v>35.820765534601001</v>
      </c>
      <c r="BK74" s="65">
        <f t="shared" si="97"/>
        <v>44.775956918251239</v>
      </c>
      <c r="BL74" s="65">
        <f t="shared" si="98"/>
        <v>42.180022629787295</v>
      </c>
      <c r="BM74" s="65">
        <f t="shared" si="121"/>
        <v>3.7419467115556362</v>
      </c>
      <c r="BN74" s="72">
        <f t="shared" si="122"/>
        <v>2.7916767971752359</v>
      </c>
      <c r="BO74" s="65">
        <f t="shared" si="123"/>
        <v>2.3707905725346996</v>
      </c>
      <c r="BP74" s="36">
        <f t="shared" si="124"/>
        <v>10.663631968506206</v>
      </c>
      <c r="BQ74" s="63">
        <f t="shared" si="99"/>
        <v>13.329539960632754</v>
      </c>
      <c r="BR74" s="63">
        <f t="shared" si="132"/>
        <v>11.008650614806822</v>
      </c>
      <c r="BS74" s="63">
        <f t="shared" si="125"/>
        <v>2.398681383260453</v>
      </c>
      <c r="BT74" s="36">
        <f t="shared" si="126"/>
        <v>9.3776679742266378</v>
      </c>
      <c r="BU74" s="63">
        <f t="shared" si="127"/>
        <v>9.0837654403799775</v>
      </c>
      <c r="BV74" s="45">
        <f t="shared" si="128"/>
        <v>1.201003804145881</v>
      </c>
      <c r="BW74" s="23">
        <f t="shared" si="100"/>
        <v>1.5253727105610071</v>
      </c>
      <c r="BX74" s="45">
        <f t="shared" si="129"/>
        <v>2.7263765147068879</v>
      </c>
      <c r="BY74" s="23">
        <f t="shared" si="101"/>
        <v>0.53361584279939067</v>
      </c>
      <c r="BZ74" s="23">
        <f t="shared" si="130"/>
        <v>3.2599923575062784</v>
      </c>
      <c r="CA74" s="23">
        <f t="shared" si="102"/>
        <v>0.80856742341120569</v>
      </c>
      <c r="CB74" s="23">
        <f t="shared" si="103"/>
        <v>4.068559780917484</v>
      </c>
      <c r="CC74" s="56">
        <f t="shared" si="69"/>
        <v>0</v>
      </c>
      <c r="CD74" s="76"/>
      <c r="CE74" s="76">
        <f t="shared" si="104"/>
        <v>0</v>
      </c>
      <c r="CF74" s="76">
        <f t="shared" si="105"/>
        <v>0</v>
      </c>
      <c r="CG74" s="76">
        <f t="shared" si="106"/>
        <v>0</v>
      </c>
    </row>
    <row r="75" spans="1:90" x14ac:dyDescent="0.25">
      <c r="A75">
        <v>2006</v>
      </c>
      <c r="B75" s="41">
        <v>101418031.09931001</v>
      </c>
      <c r="C75" s="41">
        <v>101418031.09931001</v>
      </c>
      <c r="D75" s="41">
        <f t="shared" si="107"/>
        <v>0</v>
      </c>
      <c r="E75" s="41"/>
      <c r="F75" s="41"/>
      <c r="G75" s="39">
        <v>70473967.279502794</v>
      </c>
      <c r="H75" s="39">
        <v>12489919.42286134</v>
      </c>
      <c r="I75" s="41"/>
      <c r="J75" s="41"/>
      <c r="K75" s="39">
        <f t="shared" si="87"/>
        <v>70473967.279502794</v>
      </c>
      <c r="L75" s="39">
        <f t="shared" si="90"/>
        <v>12489919.42286134</v>
      </c>
      <c r="M75" s="41">
        <f t="shared" si="108"/>
        <v>82963886.702364132</v>
      </c>
      <c r="N75" s="41">
        <f t="shared" si="74"/>
        <v>82963886.702364132</v>
      </c>
      <c r="O75" s="39">
        <v>18454144.396945875</v>
      </c>
      <c r="P75" s="39">
        <f t="shared" si="109"/>
        <v>18454144.396945875</v>
      </c>
      <c r="Q75" s="41">
        <f t="shared" si="110"/>
        <v>101418031.09931001</v>
      </c>
      <c r="R75" s="41">
        <f t="shared" si="92"/>
        <v>0</v>
      </c>
      <c r="S75" s="41">
        <v>101418031.09931001</v>
      </c>
      <c r="T75" s="2">
        <v>2409450000</v>
      </c>
      <c r="U75" s="2">
        <v>183259115</v>
      </c>
      <c r="V75" s="1">
        <f t="shared" si="111"/>
        <v>13.147777124210165</v>
      </c>
      <c r="W75" s="23">
        <f t="shared" si="93"/>
        <v>4.2091776587731644</v>
      </c>
      <c r="X75" s="24"/>
      <c r="Y75" s="24"/>
      <c r="Z75" s="23">
        <f t="shared" si="88"/>
        <v>2.9248985154081968</v>
      </c>
      <c r="AA75" s="23">
        <f t="shared" si="89"/>
        <v>0.51837221867485694</v>
      </c>
      <c r="AB75" s="23">
        <f t="shared" si="112"/>
        <v>3.443270734083054</v>
      </c>
      <c r="AC75" s="23">
        <f t="shared" si="91"/>
        <v>0.76590692469011079</v>
      </c>
      <c r="AD75" s="23">
        <f t="shared" si="113"/>
        <v>4.2091776587731644</v>
      </c>
      <c r="AE75" s="23">
        <v>4.2091776587731644</v>
      </c>
      <c r="AF75" s="78">
        <f t="shared" si="114"/>
        <v>0</v>
      </c>
      <c r="AG75" s="14">
        <v>18338600</v>
      </c>
      <c r="AH75" s="16">
        <v>23850883</v>
      </c>
      <c r="AI75" s="16">
        <v>33282663</v>
      </c>
      <c r="AJ75" s="16">
        <f t="shared" si="115"/>
        <v>14944063</v>
      </c>
      <c r="AK75" s="16">
        <v>8906820</v>
      </c>
      <c r="AL75" s="16">
        <f t="shared" si="116"/>
        <v>42189483</v>
      </c>
      <c r="AM75" s="17">
        <v>4676646</v>
      </c>
      <c r="AN75" s="10">
        <v>16430000</v>
      </c>
      <c r="AO75" s="10">
        <v>21222772</v>
      </c>
      <c r="AP75" s="10">
        <v>29814686</v>
      </c>
      <c r="AQ75" s="10">
        <f t="shared" si="117"/>
        <v>13384686</v>
      </c>
      <c r="AR75" s="10">
        <v>7838086</v>
      </c>
      <c r="AS75" s="10">
        <f t="shared" si="118"/>
        <v>43199372</v>
      </c>
      <c r="AT75" s="12">
        <v>1209304</v>
      </c>
      <c r="AV75" s="33">
        <f t="shared" si="65"/>
        <v>12.883928510132016</v>
      </c>
      <c r="AW75" s="33">
        <f t="shared" si="66"/>
        <v>16.55022734619736</v>
      </c>
      <c r="AX75" s="7">
        <f t="shared" si="75"/>
        <v>16.104910637665018</v>
      </c>
      <c r="AY75" s="7">
        <f t="shared" si="76"/>
        <v>10.665583680251846</v>
      </c>
      <c r="AZ75" s="7">
        <f t="shared" si="94"/>
        <v>14.956588764869688</v>
      </c>
      <c r="BA75" s="7">
        <f t="shared" si="119"/>
        <v>30.012839370583396</v>
      </c>
      <c r="BB75" s="40">
        <f t="shared" si="71"/>
        <v>20.057537366017055</v>
      </c>
      <c r="BC75" s="35">
        <f t="shared" si="67"/>
        <v>14.382558002415857</v>
      </c>
      <c r="BD75" s="35">
        <f t="shared" si="68"/>
        <v>18.599716194357349</v>
      </c>
      <c r="BE75" s="32">
        <f t="shared" si="77"/>
        <v>17.978197503019821</v>
      </c>
      <c r="BF75" s="32">
        <f t="shared" si="78"/>
        <v>7.0973972818593394</v>
      </c>
      <c r="BG75" s="32">
        <f t="shared" si="95"/>
        <v>14.60694260632911</v>
      </c>
      <c r="BH75" s="32">
        <f t="shared" si="120"/>
        <v>116.06628704699675</v>
      </c>
      <c r="BI75" s="37">
        <f t="shared" si="72"/>
        <v>22.391925026767716</v>
      </c>
      <c r="BJ75" s="72">
        <f t="shared" si="96"/>
        <v>42.928056059767513</v>
      </c>
      <c r="BK75" s="65">
        <f t="shared" si="97"/>
        <v>53.660070074709388</v>
      </c>
      <c r="BL75" s="65">
        <f t="shared" si="98"/>
        <v>49.833967990143407</v>
      </c>
      <c r="BM75" s="65">
        <f t="shared" si="121"/>
        <v>3.9086968396696964</v>
      </c>
      <c r="BN75" s="72">
        <f t="shared" si="122"/>
        <v>2.3294788811487956</v>
      </c>
      <c r="BO75" s="65">
        <f t="shared" si="123"/>
        <v>2.0066634071719687</v>
      </c>
      <c r="BP75" s="36">
        <f t="shared" si="124"/>
        <v>12.391675798668542</v>
      </c>
      <c r="BQ75" s="63">
        <f t="shared" si="99"/>
        <v>15.489594748335678</v>
      </c>
      <c r="BR75" s="63">
        <f t="shared" si="132"/>
        <v>12.585000328660957</v>
      </c>
      <c r="BS75" s="63">
        <f t="shared" si="125"/>
        <v>2.5325056547025713</v>
      </c>
      <c r="BT75" s="36">
        <f t="shared" si="126"/>
        <v>8.0699335283404352</v>
      </c>
      <c r="BU75" s="63">
        <f t="shared" si="127"/>
        <v>7.9459672140223132</v>
      </c>
      <c r="BV75" s="45">
        <f t="shared" si="128"/>
        <v>1.2892849088347227</v>
      </c>
      <c r="BW75" s="23">
        <f t="shared" si="100"/>
        <v>1.6356136065734734</v>
      </c>
      <c r="BX75" s="45">
        <f t="shared" si="129"/>
        <v>2.9248985154081959</v>
      </c>
      <c r="BY75" s="23">
        <f t="shared" si="101"/>
        <v>0.51837221867485694</v>
      </c>
      <c r="BZ75" s="23">
        <f t="shared" si="130"/>
        <v>3.4432707340830531</v>
      </c>
      <c r="CA75" s="23">
        <f t="shared" si="102"/>
        <v>0.76590692469011079</v>
      </c>
      <c r="CB75" s="23">
        <f t="shared" si="103"/>
        <v>4.2091776587731635</v>
      </c>
      <c r="CC75" s="56">
        <f t="shared" si="69"/>
        <v>0</v>
      </c>
      <c r="CD75" s="76"/>
      <c r="CE75" s="76">
        <f t="shared" si="104"/>
        <v>0</v>
      </c>
      <c r="CF75" s="76">
        <f t="shared" si="105"/>
        <v>0</v>
      </c>
      <c r="CG75" s="76">
        <f t="shared" si="106"/>
        <v>0</v>
      </c>
    </row>
    <row r="76" spans="1:90" x14ac:dyDescent="0.25">
      <c r="A76">
        <v>2007</v>
      </c>
      <c r="B76" s="41">
        <v>123035547.6736</v>
      </c>
      <c r="C76" s="41">
        <v>123035547.6736</v>
      </c>
      <c r="D76" s="41">
        <f t="shared" si="107"/>
        <v>0</v>
      </c>
      <c r="E76" s="41"/>
      <c r="F76" s="41"/>
      <c r="G76" s="39">
        <v>87324453.683755577</v>
      </c>
      <c r="H76" s="39">
        <v>14041926.525562001</v>
      </c>
      <c r="I76" s="41"/>
      <c r="J76" s="41"/>
      <c r="K76" s="39">
        <f t="shared" si="87"/>
        <v>87324453.683755577</v>
      </c>
      <c r="L76" s="39">
        <f t="shared" si="90"/>
        <v>14041926.525562003</v>
      </c>
      <c r="M76" s="41">
        <f t="shared" si="108"/>
        <v>101366380.20931758</v>
      </c>
      <c r="N76" s="41">
        <f t="shared" si="74"/>
        <v>101366380.20931758</v>
      </c>
      <c r="O76" s="39">
        <v>21669167.464282416</v>
      </c>
      <c r="P76" s="39">
        <f t="shared" si="109"/>
        <v>21669167.46428242</v>
      </c>
      <c r="Q76" s="41">
        <f t="shared" si="110"/>
        <v>123035547.67359999</v>
      </c>
      <c r="R76" s="41">
        <f t="shared" si="92"/>
        <v>0</v>
      </c>
      <c r="S76" s="41">
        <v>123035547.6736</v>
      </c>
      <c r="T76" s="2">
        <v>2720263000</v>
      </c>
      <c r="U76" s="2">
        <v>185275482</v>
      </c>
      <c r="V76" s="1">
        <f t="shared" si="111"/>
        <v>14.682261088382974</v>
      </c>
      <c r="W76" s="23">
        <f t="shared" si="93"/>
        <v>4.5229283960264137</v>
      </c>
      <c r="X76" s="24"/>
      <c r="Y76" s="24"/>
      <c r="Z76" s="23">
        <f t="shared" si="88"/>
        <v>3.2101474630855757</v>
      </c>
      <c r="AA76" s="23">
        <f t="shared" si="89"/>
        <v>0.51619738700125695</v>
      </c>
      <c r="AB76" s="23">
        <f t="shared" si="112"/>
        <v>3.7263448500868326</v>
      </c>
      <c r="AC76" s="23">
        <f t="shared" si="91"/>
        <v>0.7965835459395807</v>
      </c>
      <c r="AD76" s="23">
        <f t="shared" si="113"/>
        <v>4.5229283960264137</v>
      </c>
      <c r="AE76" s="23">
        <v>4.5229283960264137</v>
      </c>
      <c r="AF76" s="78">
        <f t="shared" si="114"/>
        <v>0</v>
      </c>
      <c r="AG76" s="14">
        <v>17782368</v>
      </c>
      <c r="AH76" s="16">
        <v>22709274</v>
      </c>
      <c r="AI76" s="16">
        <v>32122273</v>
      </c>
      <c r="AJ76" s="16">
        <f t="shared" si="115"/>
        <v>14339905</v>
      </c>
      <c r="AK76" s="16">
        <v>8369369</v>
      </c>
      <c r="AL76" s="16">
        <f t="shared" si="116"/>
        <v>40491642</v>
      </c>
      <c r="AM76" s="17">
        <v>4880381</v>
      </c>
      <c r="AN76" s="10">
        <v>15984892</v>
      </c>
      <c r="AO76" s="10">
        <v>20416014</v>
      </c>
      <c r="AP76" s="10">
        <v>28928605</v>
      </c>
      <c r="AQ76" s="10">
        <f t="shared" si="117"/>
        <v>12943713</v>
      </c>
      <c r="AR76" s="10">
        <v>7472301</v>
      </c>
      <c r="AS76" s="10">
        <f t="shared" si="118"/>
        <v>41872318</v>
      </c>
      <c r="AT76" s="12">
        <v>1240968</v>
      </c>
      <c r="AV76" s="33">
        <f t="shared" si="65"/>
        <v>14.812441660383303</v>
      </c>
      <c r="AW76" s="33">
        <f t="shared" si="66"/>
        <v>18.802893021352805</v>
      </c>
      <c r="AX76" s="7">
        <f t="shared" si="75"/>
        <v>18.515552075479128</v>
      </c>
      <c r="AY76" s="7">
        <f t="shared" si="76"/>
        <v>11.427231812075489</v>
      </c>
      <c r="AZ76" s="7">
        <f t="shared" si="94"/>
        <v>17.050440636565337</v>
      </c>
      <c r="BA76" s="7">
        <f t="shared" si="119"/>
        <v>30.240958734005591</v>
      </c>
      <c r="BB76" s="40">
        <f t="shared" si="71"/>
        <v>23.107637737543605</v>
      </c>
      <c r="BC76" s="35">
        <f t="shared" si="67"/>
        <v>16.44770962206459</v>
      </c>
      <c r="BD76" s="35">
        <f t="shared" si="68"/>
        <v>20.914956740066337</v>
      </c>
      <c r="BE76" s="32">
        <f t="shared" si="77"/>
        <v>20.559637027580735</v>
      </c>
      <c r="BF76" s="32">
        <f t="shared" si="78"/>
        <v>7.3888164612270382</v>
      </c>
      <c r="BG76" s="32">
        <f t="shared" si="95"/>
        <v>16.488228289583962</v>
      </c>
      <c r="BH76" s="32">
        <f t="shared" si="120"/>
        <v>118.92925557083257</v>
      </c>
      <c r="BI76" s="37">
        <f t="shared" si="72"/>
        <v>25.637678814277937</v>
      </c>
      <c r="BJ76" s="72">
        <f t="shared" si="96"/>
        <v>48.981389084489876</v>
      </c>
      <c r="BK76" s="65">
        <f t="shared" si="97"/>
        <v>61.226736355612346</v>
      </c>
      <c r="BL76" s="65">
        <f t="shared" si="98"/>
        <v>56.38194472119141</v>
      </c>
      <c r="BM76" s="65">
        <f t="shared" si="121"/>
        <v>4.0321489781948783</v>
      </c>
      <c r="BN76" s="72">
        <f t="shared" si="122"/>
        <v>2.0415917528901879</v>
      </c>
      <c r="BO76" s="65">
        <f t="shared" si="123"/>
        <v>1.7736174318658176</v>
      </c>
      <c r="BP76" s="36">
        <f t="shared" si="124"/>
        <v>13.829826431788744</v>
      </c>
      <c r="BQ76" s="63">
        <f t="shared" si="99"/>
        <v>17.287283039735929</v>
      </c>
      <c r="BR76" s="63">
        <f t="shared" si="132"/>
        <v>13.863895986268751</v>
      </c>
      <c r="BS76" s="63">
        <f t="shared" si="125"/>
        <v>2.6292880499521516</v>
      </c>
      <c r="BT76" s="36">
        <f t="shared" si="126"/>
        <v>7.2307487366684216</v>
      </c>
      <c r="BU76" s="63">
        <f t="shared" si="127"/>
        <v>7.2129796775050261</v>
      </c>
      <c r="BV76" s="45">
        <f t="shared" si="128"/>
        <v>1.4216683488831345</v>
      </c>
      <c r="BW76" s="23">
        <f t="shared" si="100"/>
        <v>1.7884791142024408</v>
      </c>
      <c r="BX76" s="45">
        <f t="shared" si="129"/>
        <v>3.2101474630855753</v>
      </c>
      <c r="BY76" s="23">
        <f t="shared" si="101"/>
        <v>0.51619738700125695</v>
      </c>
      <c r="BZ76" s="23">
        <f t="shared" si="130"/>
        <v>3.7263448500868321</v>
      </c>
      <c r="CA76" s="23">
        <f t="shared" si="102"/>
        <v>0.7965835459395807</v>
      </c>
      <c r="CB76" s="23">
        <f t="shared" si="103"/>
        <v>4.5229283960264128</v>
      </c>
      <c r="CC76" s="56">
        <f t="shared" si="69"/>
        <v>0</v>
      </c>
      <c r="CD76" s="76"/>
      <c r="CE76" s="76">
        <f t="shared" si="104"/>
        <v>0</v>
      </c>
      <c r="CF76" s="76">
        <f t="shared" si="105"/>
        <v>0</v>
      </c>
      <c r="CG76" s="76">
        <f t="shared" si="106"/>
        <v>0</v>
      </c>
    </row>
    <row r="77" spans="1:90" x14ac:dyDescent="0.25">
      <c r="A77">
        <v>2008</v>
      </c>
      <c r="B77" s="41">
        <v>146091452.91177002</v>
      </c>
      <c r="C77" s="41">
        <v>146091452.91177002</v>
      </c>
      <c r="D77" s="41">
        <f t="shared" si="107"/>
        <v>0</v>
      </c>
      <c r="E77" s="41"/>
      <c r="F77" s="41"/>
      <c r="G77" s="39">
        <v>97479276.057552442</v>
      </c>
      <c r="H77" s="39">
        <v>20353145.856478326</v>
      </c>
      <c r="I77" s="41"/>
      <c r="J77" s="41"/>
      <c r="K77" s="39">
        <f t="shared" si="87"/>
        <v>97479276.057552442</v>
      </c>
      <c r="L77" s="39">
        <f t="shared" si="90"/>
        <v>20353145.856478326</v>
      </c>
      <c r="M77" s="41">
        <f t="shared" si="108"/>
        <v>117832421.91403076</v>
      </c>
      <c r="N77" s="41">
        <f t="shared" si="74"/>
        <v>117832421.91403076</v>
      </c>
      <c r="O77" s="39">
        <v>28259030.997739248</v>
      </c>
      <c r="P77" s="39">
        <f t="shared" si="109"/>
        <v>28259030.997739248</v>
      </c>
      <c r="Q77" s="41">
        <f t="shared" si="110"/>
        <v>146091452.91177002</v>
      </c>
      <c r="R77" s="41">
        <f t="shared" si="92"/>
        <v>0</v>
      </c>
      <c r="S77" s="41">
        <v>146091452.91177002</v>
      </c>
      <c r="T77" s="2">
        <v>3109803000</v>
      </c>
      <c r="U77" s="2">
        <v>187201056</v>
      </c>
      <c r="V77" s="1">
        <f t="shared" si="111"/>
        <v>16.612101803528287</v>
      </c>
      <c r="W77" s="23">
        <f t="shared" si="93"/>
        <v>4.6977719460612137</v>
      </c>
      <c r="X77" s="24"/>
      <c r="Y77" s="24"/>
      <c r="Z77" s="23">
        <f t="shared" si="88"/>
        <v>3.1345804238259602</v>
      </c>
      <c r="AA77" s="23">
        <f t="shared" si="89"/>
        <v>0.65448344658739888</v>
      </c>
      <c r="AB77" s="23">
        <f t="shared" si="112"/>
        <v>3.7890638704133592</v>
      </c>
      <c r="AC77" s="23">
        <f t="shared" si="91"/>
        <v>0.9087080756478545</v>
      </c>
      <c r="AD77" s="23">
        <f t="shared" si="113"/>
        <v>4.6977719460612137</v>
      </c>
      <c r="AE77" s="23">
        <v>4.6977719460612137</v>
      </c>
      <c r="AF77" s="78">
        <f t="shared" si="114"/>
        <v>0</v>
      </c>
      <c r="AG77" s="14">
        <v>17620439</v>
      </c>
      <c r="AH77" s="16">
        <v>22832361</v>
      </c>
      <c r="AI77" s="16">
        <v>32086700</v>
      </c>
      <c r="AJ77" s="16">
        <f t="shared" si="115"/>
        <v>14466261</v>
      </c>
      <c r="AK77" s="16">
        <v>8366100</v>
      </c>
      <c r="AL77" s="16">
        <f t="shared" si="116"/>
        <v>40452800</v>
      </c>
      <c r="AM77" s="17">
        <v>5080056</v>
      </c>
      <c r="AN77" s="10">
        <v>15577108</v>
      </c>
      <c r="AO77" s="10">
        <v>20287165</v>
      </c>
      <c r="AP77" s="10">
        <v>28468696</v>
      </c>
      <c r="AQ77" s="10">
        <f t="shared" si="117"/>
        <v>12891588</v>
      </c>
      <c r="AR77" s="10">
        <v>7395577</v>
      </c>
      <c r="AS77" s="10">
        <f t="shared" si="118"/>
        <v>41360284</v>
      </c>
      <c r="AT77" s="12">
        <v>1273965</v>
      </c>
      <c r="AV77" s="33">
        <f t="shared" si="65"/>
        <v>14.630280220955036</v>
      </c>
      <c r="AW77" s="33">
        <f t="shared" si="66"/>
        <v>19.775650779460928</v>
      </c>
      <c r="AX77" s="7">
        <f t="shared" si="75"/>
        <v>18.287850276193794</v>
      </c>
      <c r="AY77" s="7">
        <f t="shared" si="76"/>
        <v>14.64481566508656</v>
      </c>
      <c r="AZ77" s="7">
        <f t="shared" si="94"/>
        <v>17.534429206206443</v>
      </c>
      <c r="BA77" s="7">
        <f t="shared" si="119"/>
        <v>33.48607010572448</v>
      </c>
      <c r="BB77" s="40">
        <f t="shared" si="71"/>
        <v>22.74290539005916</v>
      </c>
      <c r="BC77" s="35">
        <f t="shared" si="67"/>
        <v>16.489600098498293</v>
      </c>
      <c r="BD77" s="35">
        <f t="shared" si="68"/>
        <v>22.256673005152926</v>
      </c>
      <c r="BE77" s="32">
        <f t="shared" si="77"/>
        <v>20.612000123122865</v>
      </c>
      <c r="BF77" s="32">
        <f t="shared" si="78"/>
        <v>9.503871232596067</v>
      </c>
      <c r="BG77" s="32">
        <f t="shared" si="95"/>
        <v>17.149707139168292</v>
      </c>
      <c r="BH77" s="32">
        <f t="shared" si="120"/>
        <v>133.52887352243292</v>
      </c>
      <c r="BI77" s="37">
        <f t="shared" si="72"/>
        <v>25.593160737531239</v>
      </c>
      <c r="BJ77" s="72">
        <f t="shared" si="96"/>
        <v>43.690645617008293</v>
      </c>
      <c r="BK77" s="65">
        <f t="shared" si="97"/>
        <v>54.613307021260361</v>
      </c>
      <c r="BL77" s="65">
        <f t="shared" si="98"/>
        <v>52.363353331237619</v>
      </c>
      <c r="BM77" s="65">
        <f t="shared" si="121"/>
        <v>3.9582069827502981</v>
      </c>
      <c r="BN77" s="72">
        <f t="shared" si="122"/>
        <v>2.2888194621017703</v>
      </c>
      <c r="BO77" s="65">
        <f t="shared" si="123"/>
        <v>1.9097325445798847</v>
      </c>
      <c r="BP77" s="36">
        <f t="shared" si="124"/>
        <v>12.349089499154676</v>
      </c>
      <c r="BQ77" s="63">
        <f t="shared" si="99"/>
        <v>15.436361873943346</v>
      </c>
      <c r="BR77" s="63">
        <f t="shared" si="132"/>
        <v>12.843444782215686</v>
      </c>
      <c r="BS77" s="63">
        <f t="shared" si="125"/>
        <v>2.5528335474990613</v>
      </c>
      <c r="BT77" s="36">
        <f t="shared" si="126"/>
        <v>8.0977629975752645</v>
      </c>
      <c r="BU77" s="63">
        <f t="shared" si="127"/>
        <v>7.7860731054389687</v>
      </c>
      <c r="BV77" s="45">
        <f t="shared" si="128"/>
        <v>1.3770860362360604</v>
      </c>
      <c r="BW77" s="23">
        <f t="shared" si="100"/>
        <v>1.7574943875899003</v>
      </c>
      <c r="BX77" s="45">
        <f t="shared" si="129"/>
        <v>3.1345804238259607</v>
      </c>
      <c r="BY77" s="23">
        <f t="shared" si="101"/>
        <v>0.65448344658739888</v>
      </c>
      <c r="BZ77" s="23">
        <f t="shared" si="130"/>
        <v>3.7890638704133597</v>
      </c>
      <c r="CA77" s="23">
        <f t="shared" si="102"/>
        <v>0.9087080756478545</v>
      </c>
      <c r="CB77" s="23">
        <f t="shared" si="103"/>
        <v>4.6977719460612146</v>
      </c>
      <c r="CC77" s="56">
        <f t="shared" si="69"/>
        <v>0</v>
      </c>
      <c r="CD77" s="76"/>
      <c r="CE77" s="76">
        <f t="shared" si="104"/>
        <v>0</v>
      </c>
      <c r="CF77" s="76">
        <f t="shared" si="105"/>
        <v>0</v>
      </c>
      <c r="CG77" s="76">
        <f t="shared" si="106"/>
        <v>0</v>
      </c>
    </row>
    <row r="78" spans="1:90" x14ac:dyDescent="0.25">
      <c r="A78">
        <v>2009</v>
      </c>
      <c r="B78" s="41">
        <v>169190490.15597001</v>
      </c>
      <c r="C78" s="41">
        <v>169190490.15597001</v>
      </c>
      <c r="D78" s="41">
        <f t="shared" si="107"/>
        <v>0</v>
      </c>
      <c r="E78" s="41"/>
      <c r="F78" s="41"/>
      <c r="G78" s="39">
        <v>105255579.84777775</v>
      </c>
      <c r="H78" s="39">
        <v>25066427.027721629</v>
      </c>
      <c r="I78" s="41"/>
      <c r="J78" s="41"/>
      <c r="K78" s="39">
        <f t="shared" si="87"/>
        <v>105255579.84777775</v>
      </c>
      <c r="L78" s="39">
        <f>B78*H78/Q78</f>
        <v>25066427.027721629</v>
      </c>
      <c r="M78" s="41">
        <f t="shared" si="108"/>
        <v>130322006.87549938</v>
      </c>
      <c r="N78" s="41">
        <f t="shared" si="74"/>
        <v>130322006.87549938</v>
      </c>
      <c r="O78" s="39">
        <v>38868483.280470617</v>
      </c>
      <c r="P78" s="39">
        <f t="shared" si="109"/>
        <v>38868483.280470617</v>
      </c>
      <c r="Q78" s="41">
        <f t="shared" si="110"/>
        <v>169190490.15597001</v>
      </c>
      <c r="R78" s="41">
        <f t="shared" si="92"/>
        <v>0</v>
      </c>
      <c r="S78" s="41">
        <v>169190490.15597001</v>
      </c>
      <c r="T78" s="2">
        <v>3109803000</v>
      </c>
      <c r="U78" s="2">
        <v>189029831</v>
      </c>
      <c r="V78" s="1">
        <f t="shared" si="111"/>
        <v>16.451387506133887</v>
      </c>
      <c r="W78" s="23">
        <f t="shared" si="93"/>
        <v>5.440553313376121</v>
      </c>
      <c r="X78" s="24"/>
      <c r="Y78" s="24"/>
      <c r="Z78" s="23">
        <f t="shared" si="88"/>
        <v>3.3846381860129964</v>
      </c>
      <c r="AA78" s="23">
        <f t="shared" si="89"/>
        <v>0.80604549637779721</v>
      </c>
      <c r="AB78" s="23">
        <f t="shared" si="112"/>
        <v>4.1906836823907936</v>
      </c>
      <c r="AC78" s="23">
        <f t="shared" si="91"/>
        <v>1.2498696309853268</v>
      </c>
      <c r="AD78" s="23">
        <f t="shared" si="113"/>
        <v>5.4405533133761201</v>
      </c>
      <c r="AE78" s="23">
        <v>5.0761623892067727</v>
      </c>
      <c r="AF78" s="78">
        <f t="shared" si="114"/>
        <v>0</v>
      </c>
      <c r="AG78" s="14">
        <v>17295618</v>
      </c>
      <c r="AH78" s="16">
        <v>22747070</v>
      </c>
      <c r="AI78" s="16">
        <v>31705528</v>
      </c>
      <c r="AJ78" s="16">
        <f t="shared" si="115"/>
        <v>14409910</v>
      </c>
      <c r="AK78" s="16">
        <v>8337160</v>
      </c>
      <c r="AL78" s="16">
        <f t="shared" si="116"/>
        <v>40042688</v>
      </c>
      <c r="AM78" s="17">
        <v>5115896</v>
      </c>
      <c r="AN78" s="10">
        <v>15150493</v>
      </c>
      <c r="AO78" s="10">
        <v>20140799</v>
      </c>
      <c r="AP78" s="10">
        <v>27927139</v>
      </c>
      <c r="AQ78" s="10">
        <f t="shared" si="117"/>
        <v>12776646</v>
      </c>
      <c r="AR78" s="10">
        <v>7364153</v>
      </c>
      <c r="AS78" s="10">
        <f t="shared" si="118"/>
        <v>40703785</v>
      </c>
      <c r="AT78" s="12">
        <v>1351168</v>
      </c>
      <c r="AV78" s="33">
        <f t="shared" si="65"/>
        <v>16.143496094389175</v>
      </c>
      <c r="AW78" s="33">
        <f t="shared" si="66"/>
        <v>22.550266325453883</v>
      </c>
      <c r="AX78" s="7">
        <f t="shared" si="75"/>
        <v>20.179370117986469</v>
      </c>
      <c r="AY78" s="7">
        <f t="shared" si="76"/>
        <v>18.275605117162932</v>
      </c>
      <c r="AZ78" s="7">
        <f t="shared" si="94"/>
        <v>19.782993295974272</v>
      </c>
      <c r="BA78" s="7">
        <f t="shared" si="119"/>
        <v>46.182065686477728</v>
      </c>
      <c r="BB78" s="40">
        <f t="shared" si="71"/>
        <v>25.023462510531726</v>
      </c>
      <c r="BC78" s="35">
        <f t="shared" si="67"/>
        <v>18.327622727073713</v>
      </c>
      <c r="BD78" s="35">
        <f t="shared" si="68"/>
        <v>25.468328571460461</v>
      </c>
      <c r="BE78" s="32">
        <f t="shared" si="77"/>
        <v>22.909528408842139</v>
      </c>
      <c r="BF78" s="32">
        <f t="shared" si="78"/>
        <v>11.925402328483242</v>
      </c>
      <c r="BG78" s="32">
        <f t="shared" si="95"/>
        <v>19.461684662907622</v>
      </c>
      <c r="BH78" s="32">
        <f t="shared" si="120"/>
        <v>174.85808213130318</v>
      </c>
      <c r="BI78" s="37">
        <f t="shared" si="72"/>
        <v>28.342732863148278</v>
      </c>
      <c r="BJ78" s="72">
        <f t="shared" si="96"/>
        <v>34.956201838143521</v>
      </c>
      <c r="BK78" s="65">
        <f t="shared" si="97"/>
        <v>43.695252297679396</v>
      </c>
      <c r="BL78" s="65">
        <f t="shared" si="98"/>
        <v>42.836960629430664</v>
      </c>
      <c r="BM78" s="65">
        <f t="shared" si="121"/>
        <v>3.7574012960372607</v>
      </c>
      <c r="BN78" s="72">
        <f t="shared" si="122"/>
        <v>2.8607226970203028</v>
      </c>
      <c r="BO78" s="65">
        <f t="shared" si="123"/>
        <v>2.3344326612027673</v>
      </c>
      <c r="BP78" s="36">
        <f t="shared" si="124"/>
        <v>10.481427283018732</v>
      </c>
      <c r="BQ78" s="63">
        <f t="shared" si="99"/>
        <v>13.101784103773413</v>
      </c>
      <c r="BR78" s="63">
        <f t="shared" si="132"/>
        <v>11.129988631748571</v>
      </c>
      <c r="BS78" s="63">
        <f t="shared" si="125"/>
        <v>2.409643143880694</v>
      </c>
      <c r="BT78" s="36">
        <f t="shared" si="126"/>
        <v>9.5406853761236246</v>
      </c>
      <c r="BU78" s="63">
        <f t="shared" si="127"/>
        <v>8.9847351429225633</v>
      </c>
      <c r="BV78" s="45">
        <f t="shared" si="128"/>
        <v>1.4770776662919785</v>
      </c>
      <c r="BW78" s="23">
        <f t="shared" si="100"/>
        <v>1.9075605197210181</v>
      </c>
      <c r="BX78" s="45">
        <f t="shared" si="129"/>
        <v>3.3846381860129968</v>
      </c>
      <c r="BY78" s="23">
        <f t="shared" si="101"/>
        <v>0.80604549637779721</v>
      </c>
      <c r="BZ78" s="23">
        <f t="shared" si="130"/>
        <v>4.1906836823907945</v>
      </c>
      <c r="CA78" s="23">
        <f t="shared" si="102"/>
        <v>1.2498696309853268</v>
      </c>
      <c r="CB78" s="23">
        <f t="shared" si="103"/>
        <v>5.440553313376121</v>
      </c>
      <c r="CC78" s="56">
        <f t="shared" si="69"/>
        <v>0</v>
      </c>
      <c r="CD78" s="76"/>
      <c r="CE78" s="76">
        <f t="shared" si="104"/>
        <v>0</v>
      </c>
      <c r="CF78" s="76">
        <f t="shared" si="105"/>
        <v>0</v>
      </c>
      <c r="CG78" s="76">
        <f t="shared" si="106"/>
        <v>0</v>
      </c>
    </row>
    <row r="79" spans="1:90" x14ac:dyDescent="0.25">
      <c r="A79">
        <v>2010</v>
      </c>
      <c r="B79" s="41">
        <v>192771827.29769996</v>
      </c>
      <c r="C79" s="41">
        <v>192771827.29769996</v>
      </c>
      <c r="D79" s="41">
        <f t="shared" si="107"/>
        <v>0</v>
      </c>
      <c r="E79" s="41"/>
      <c r="F79" s="41"/>
      <c r="G79" s="39">
        <v>119134599.41264817</v>
      </c>
      <c r="H79" s="39">
        <v>30615188.632378556</v>
      </c>
      <c r="I79" s="41"/>
      <c r="J79" s="41"/>
      <c r="K79" s="39">
        <f t="shared" si="87"/>
        <v>119134599.41264817</v>
      </c>
      <c r="L79" s="39">
        <f t="shared" si="90"/>
        <v>30615188.632378556</v>
      </c>
      <c r="M79" s="41">
        <f t="shared" si="108"/>
        <v>149749788.04502672</v>
      </c>
      <c r="N79" s="41">
        <f t="shared" si="74"/>
        <v>149749788.04502672</v>
      </c>
      <c r="O79" s="39">
        <v>43022039.252673239</v>
      </c>
      <c r="P79" s="39">
        <f t="shared" si="109"/>
        <v>43022039.252673239</v>
      </c>
      <c r="Q79" s="41">
        <f t="shared" si="110"/>
        <v>192771827.29769996</v>
      </c>
      <c r="R79" s="41">
        <f t="shared" si="92"/>
        <v>0</v>
      </c>
      <c r="S79" s="41">
        <v>192771827.29769996</v>
      </c>
      <c r="T79" s="2">
        <v>3885847000</v>
      </c>
      <c r="U79" s="2">
        <v>190755799</v>
      </c>
      <c r="V79" s="1">
        <f t="shared" si="111"/>
        <v>20.370793550554129</v>
      </c>
      <c r="W79" s="23">
        <f t="shared" si="93"/>
        <v>4.9608702374977698</v>
      </c>
      <c r="X79" s="24"/>
      <c r="Y79" s="24"/>
      <c r="Z79" s="23">
        <f t="shared" si="88"/>
        <v>3.0658592428535698</v>
      </c>
      <c r="AA79" s="23">
        <f t="shared" si="89"/>
        <v>0.78786397489089388</v>
      </c>
      <c r="AB79" s="23">
        <f t="shared" si="112"/>
        <v>3.8537232177444638</v>
      </c>
      <c r="AC79" s="23">
        <f t="shared" si="91"/>
        <v>1.1071470197533055</v>
      </c>
      <c r="AD79" s="23">
        <f t="shared" si="113"/>
        <v>4.9608702374977689</v>
      </c>
      <c r="AE79" s="23">
        <v>4.9608702374977707</v>
      </c>
      <c r="AF79" s="78">
        <f t="shared" si="114"/>
        <v>0</v>
      </c>
      <c r="AG79" s="14">
        <v>16755708</v>
      </c>
      <c r="AH79" s="16">
        <v>22607308</v>
      </c>
      <c r="AI79" s="16">
        <v>31005341</v>
      </c>
      <c r="AJ79" s="16">
        <f t="shared" si="115"/>
        <v>14249633</v>
      </c>
      <c r="AK79" s="16">
        <v>8357675</v>
      </c>
      <c r="AL79" s="16">
        <f t="shared" si="116"/>
        <v>39363016</v>
      </c>
      <c r="AM79" s="17">
        <v>5449120</v>
      </c>
      <c r="AN79" s="10">
        <v>14510868</v>
      </c>
      <c r="AO79" s="10">
        <v>19923072</v>
      </c>
      <c r="AP79" s="10">
        <v>27064103</v>
      </c>
      <c r="AQ79" s="10">
        <f t="shared" si="117"/>
        <v>12553235</v>
      </c>
      <c r="AR79" s="10">
        <v>7369837</v>
      </c>
      <c r="AS79" s="10">
        <f t="shared" si="118"/>
        <v>39617338</v>
      </c>
      <c r="AT79" s="12">
        <v>1461696</v>
      </c>
      <c r="AV79" s="33">
        <f t="shared" si="65"/>
        <v>15.089798354214336</v>
      </c>
      <c r="AW79" s="33">
        <f t="shared" si="66"/>
        <v>21.332915733425676</v>
      </c>
      <c r="AX79" s="7">
        <f t="shared" si="75"/>
        <v>18.862247942767919</v>
      </c>
      <c r="AY79" s="7">
        <f t="shared" si="76"/>
        <v>17.982228554427923</v>
      </c>
      <c r="AZ79" s="7">
        <f t="shared" si="94"/>
        <v>18.675399555910456</v>
      </c>
      <c r="BA79" s="7">
        <f t="shared" si="119"/>
        <v>38.757581841381842</v>
      </c>
      <c r="BB79" s="40">
        <f t="shared" si="71"/>
        <v>23.298156134264776</v>
      </c>
      <c r="BC79" s="35">
        <f t="shared" si="67"/>
        <v>17.287265851510181</v>
      </c>
      <c r="BD79" s="35">
        <f t="shared" si="68"/>
        <v>24.207100015680322</v>
      </c>
      <c r="BE79" s="32">
        <f t="shared" si="77"/>
        <v>21.609082314387727</v>
      </c>
      <c r="BF79" s="32">
        <f t="shared" si="78"/>
        <v>11.972182631300091</v>
      </c>
      <c r="BG79" s="32">
        <f t="shared" si="95"/>
        <v>18.555513536161772</v>
      </c>
      <c r="BH79" s="32">
        <f t="shared" si="120"/>
        <v>144.48607259205102</v>
      </c>
      <c r="BI79" s="37">
        <f t="shared" si="72"/>
        <v>26.604870906973066</v>
      </c>
      <c r="BJ79" s="72">
        <f t="shared" si="96"/>
        <v>38.933797304409772</v>
      </c>
      <c r="BK79" s="65">
        <f t="shared" si="97"/>
        <v>48.667246630512217</v>
      </c>
      <c r="BL79" s="65">
        <f t="shared" si="98"/>
        <v>48.185151571996556</v>
      </c>
      <c r="BM79" s="65">
        <f t="shared" si="121"/>
        <v>3.8750509149244641</v>
      </c>
      <c r="BN79" s="72">
        <f t="shared" si="122"/>
        <v>2.5684625421490459</v>
      </c>
      <c r="BO79" s="65">
        <f t="shared" si="123"/>
        <v>2.0753281195055187</v>
      </c>
      <c r="BP79" s="36">
        <f t="shared" si="124"/>
        <v>11.964658974654176</v>
      </c>
      <c r="BQ79" s="63">
        <f t="shared" si="99"/>
        <v>14.955823718317722</v>
      </c>
      <c r="BR79" s="63">
        <f t="shared" si="132"/>
        <v>12.842423635219367</v>
      </c>
      <c r="BS79" s="63">
        <f t="shared" si="125"/>
        <v>2.5527540370865447</v>
      </c>
      <c r="BT79" s="36">
        <f t="shared" si="126"/>
        <v>8.3579482049458402</v>
      </c>
      <c r="BU79" s="63">
        <f t="shared" si="127"/>
        <v>7.7866922039355275</v>
      </c>
      <c r="BV79" s="45">
        <f t="shared" si="128"/>
        <v>1.3254656284504147</v>
      </c>
      <c r="BW79" s="23">
        <f t="shared" si="100"/>
        <v>1.7403936144031551</v>
      </c>
      <c r="BX79" s="45">
        <f t="shared" si="129"/>
        <v>3.0658592428535698</v>
      </c>
      <c r="BY79" s="23">
        <f t="shared" si="101"/>
        <v>0.78786397489089388</v>
      </c>
      <c r="BZ79" s="23">
        <f t="shared" si="130"/>
        <v>3.8537232177444638</v>
      </c>
      <c r="CA79" s="23">
        <f t="shared" si="102"/>
        <v>1.1071470197533055</v>
      </c>
      <c r="CB79" s="23">
        <f t="shared" si="103"/>
        <v>4.9608702374977689</v>
      </c>
      <c r="CC79" s="56">
        <f t="shared" si="69"/>
        <v>0</v>
      </c>
      <c r="CD79" s="76"/>
      <c r="CE79" s="76">
        <f t="shared" si="104"/>
        <v>0</v>
      </c>
      <c r="CF79" s="76">
        <f t="shared" si="105"/>
        <v>0</v>
      </c>
      <c r="CG79" s="76">
        <f t="shared" si="106"/>
        <v>0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9"/>
  <sheetViews>
    <sheetView zoomScaleNormal="100" workbookViewId="0">
      <pane xSplit="1" ySplit="1" topLeftCell="CJ54" activePane="bottomRight" state="frozen"/>
      <selection pane="topRight" activeCell="B1" sqref="B1"/>
      <selection pane="bottomLeft" activeCell="A2" sqref="A2"/>
      <selection pane="bottomRight" activeCell="CG57" sqref="CG57"/>
    </sheetView>
  </sheetViews>
  <sheetFormatPr defaultRowHeight="15" x14ac:dyDescent="0.25"/>
  <cols>
    <col min="2" max="2" width="15.5703125" style="39" bestFit="1" customWidth="1"/>
    <col min="3" max="6" width="13.140625" style="39" customWidth="1"/>
    <col min="7" max="8" width="12.5703125" style="39" customWidth="1"/>
    <col min="9" max="10" width="12.5703125" style="39" bestFit="1" customWidth="1"/>
    <col min="11" max="11" width="15.5703125" style="39" bestFit="1" customWidth="1"/>
    <col min="12" max="12" width="12.5703125" style="39" customWidth="1"/>
    <col min="13" max="13" width="12.5703125" style="39" bestFit="1" customWidth="1"/>
    <col min="14" max="14" width="12.5703125" style="39" customWidth="1"/>
    <col min="15" max="15" width="15.5703125" style="39" customWidth="1"/>
    <col min="16" max="16" width="17.85546875" bestFit="1" customWidth="1"/>
    <col min="17" max="18" width="16.140625" customWidth="1"/>
    <col min="19" max="25" width="16.140625" style="25" customWidth="1"/>
    <col min="26" max="29" width="8.85546875" style="25"/>
    <col min="30" max="30" width="12.5703125" style="25" customWidth="1"/>
    <col min="31" max="31" width="12.42578125" style="21" bestFit="1" customWidth="1"/>
    <col min="32" max="32" width="11.42578125" style="17" bestFit="1" customWidth="1"/>
    <col min="33" max="33" width="12.42578125" style="17" bestFit="1" customWidth="1"/>
    <col min="34" max="34" width="12.42578125" style="17" customWidth="1"/>
    <col min="35" max="35" width="10.42578125" style="17" bestFit="1" customWidth="1"/>
    <col min="36" max="37" width="10.42578125" style="17" customWidth="1"/>
    <col min="38" max="39" width="10.42578125" style="12" customWidth="1"/>
    <col min="40" max="40" width="11.42578125" style="12" bestFit="1" customWidth="1"/>
    <col min="41" max="42" width="12.42578125" style="12" customWidth="1"/>
    <col min="43" max="44" width="10.5703125" style="12" customWidth="1"/>
    <col min="45" max="45" width="10.5703125" style="60" customWidth="1"/>
    <col min="46" max="51" width="10.5703125" style="8" customWidth="1"/>
    <col min="52" max="52" width="10.5703125" style="28" customWidth="1"/>
    <col min="53" max="58" width="10.5703125" style="26" customWidth="1"/>
    <col min="59" max="59" width="10.5703125" style="30" customWidth="1"/>
    <col min="60" max="71" width="8.85546875" style="5"/>
    <col min="72" max="78" width="8.85546875" style="25"/>
    <col min="79" max="79" width="0" style="57" hidden="1" customWidth="1"/>
    <col min="80" max="82" width="8.85546875" style="57" hidden="1" customWidth="1"/>
    <col min="83" max="83" width="8.85546875" hidden="1" customWidth="1"/>
    <col min="84" max="85" width="11.5703125" customWidth="1"/>
    <col min="86" max="89" width="16.140625" style="74" customWidth="1"/>
  </cols>
  <sheetData>
    <row r="1" spans="1:90" s="3" customFormat="1" ht="60" x14ac:dyDescent="0.25">
      <c r="B1" s="38" t="s">
        <v>0</v>
      </c>
      <c r="C1" s="38" t="s">
        <v>1</v>
      </c>
      <c r="D1" s="38" t="s">
        <v>2</v>
      </c>
      <c r="E1" s="38" t="s">
        <v>5</v>
      </c>
      <c r="F1" s="38" t="s">
        <v>6</v>
      </c>
      <c r="G1" s="38" t="s">
        <v>3</v>
      </c>
      <c r="H1" s="38" t="s">
        <v>4</v>
      </c>
      <c r="I1" s="38" t="s">
        <v>7</v>
      </c>
      <c r="J1" s="38" t="s">
        <v>8</v>
      </c>
      <c r="K1" s="38" t="s">
        <v>10</v>
      </c>
      <c r="L1" s="38" t="s">
        <v>11</v>
      </c>
      <c r="M1" s="38" t="s">
        <v>12</v>
      </c>
      <c r="N1" s="38"/>
      <c r="O1" s="38" t="s">
        <v>14</v>
      </c>
      <c r="P1" s="3" t="s">
        <v>15</v>
      </c>
      <c r="Q1" s="3" t="s">
        <v>16</v>
      </c>
      <c r="R1" s="3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2" t="s">
        <v>25</v>
      </c>
      <c r="AA1" s="22"/>
      <c r="AB1" s="22"/>
      <c r="AC1" s="22"/>
      <c r="AD1" s="22"/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40</v>
      </c>
      <c r="AS1" s="58" t="s">
        <v>41</v>
      </c>
      <c r="AT1" s="6" t="s">
        <v>42</v>
      </c>
      <c r="AU1" s="6" t="s">
        <v>43</v>
      </c>
      <c r="AV1" s="6" t="s">
        <v>44</v>
      </c>
      <c r="AW1" s="6" t="s">
        <v>45</v>
      </c>
      <c r="AX1" s="6" t="s">
        <v>46</v>
      </c>
      <c r="AY1" s="6" t="s">
        <v>47</v>
      </c>
      <c r="AZ1" s="27" t="s">
        <v>48</v>
      </c>
      <c r="BA1" s="31" t="s">
        <v>49</v>
      </c>
      <c r="BB1" s="31" t="s">
        <v>50</v>
      </c>
      <c r="BC1" s="31" t="s">
        <v>51</v>
      </c>
      <c r="BD1" s="31" t="s">
        <v>52</v>
      </c>
      <c r="BE1" s="31" t="s">
        <v>53</v>
      </c>
      <c r="BF1" s="31" t="s">
        <v>54</v>
      </c>
      <c r="BG1" s="29" t="s">
        <v>55</v>
      </c>
      <c r="BH1" s="64" t="s">
        <v>56</v>
      </c>
      <c r="BI1" s="64" t="s">
        <v>57</v>
      </c>
      <c r="BJ1" s="64" t="s">
        <v>58</v>
      </c>
      <c r="BK1" s="64" t="s">
        <v>59</v>
      </c>
      <c r="BL1" s="64" t="s">
        <v>60</v>
      </c>
      <c r="BM1" s="64" t="s">
        <v>61</v>
      </c>
      <c r="BN1" s="62" t="s">
        <v>62</v>
      </c>
      <c r="BO1" s="62" t="s">
        <v>63</v>
      </c>
      <c r="BP1" s="62" t="s">
        <v>64</v>
      </c>
      <c r="BQ1" s="62" t="s">
        <v>65</v>
      </c>
      <c r="BR1" s="62" t="s">
        <v>66</v>
      </c>
      <c r="BS1" s="62" t="s">
        <v>67</v>
      </c>
      <c r="BT1" s="22" t="s">
        <v>68</v>
      </c>
      <c r="BU1" s="22" t="s">
        <v>69</v>
      </c>
      <c r="BV1" s="22" t="s">
        <v>70</v>
      </c>
      <c r="BW1" s="22" t="s">
        <v>71</v>
      </c>
      <c r="BX1" s="22" t="s">
        <v>72</v>
      </c>
      <c r="BY1" s="22" t="s">
        <v>73</v>
      </c>
      <c r="BZ1" s="22" t="s">
        <v>74</v>
      </c>
      <c r="CA1" s="55" t="s">
        <v>75</v>
      </c>
      <c r="CB1" s="55" t="s">
        <v>76</v>
      </c>
      <c r="CC1" s="55" t="s">
        <v>77</v>
      </c>
      <c r="CD1" s="55" t="s">
        <v>78</v>
      </c>
      <c r="CE1" s="55" t="s">
        <v>79</v>
      </c>
      <c r="CH1" s="3" t="s">
        <v>80</v>
      </c>
      <c r="CI1" s="3" t="s">
        <v>81</v>
      </c>
      <c r="CJ1" s="3" t="s">
        <v>82</v>
      </c>
      <c r="CK1" s="3" t="s">
        <v>83</v>
      </c>
      <c r="CL1" s="3" t="s">
        <v>84</v>
      </c>
    </row>
    <row r="2" spans="1:90" x14ac:dyDescent="0.25">
      <c r="A2">
        <v>1933</v>
      </c>
      <c r="B2" s="41">
        <v>330878640</v>
      </c>
      <c r="C2" s="41">
        <v>228656564.00477135</v>
      </c>
      <c r="D2" s="41">
        <v>25268810.987563897</v>
      </c>
      <c r="E2" s="41">
        <f t="shared" ref="E2:E39" si="0">B2*C2/O2</f>
        <v>228656564.00477135</v>
      </c>
      <c r="F2" s="41">
        <f t="shared" ref="F2:F39" si="1">B2*D2/O2</f>
        <v>25268810.987563897</v>
      </c>
      <c r="K2" s="41">
        <f>SUM(E2:F2)</f>
        <v>253925374.99233526</v>
      </c>
      <c r="L2" s="39">
        <v>76953265.007664755</v>
      </c>
      <c r="M2" s="39">
        <f t="shared" ref="M2:M33" si="2">B2*L2/O2</f>
        <v>76953265.007664755</v>
      </c>
      <c r="N2" s="41">
        <f t="shared" ref="N2:N33" si="3">B2-K2-M2</f>
        <v>0</v>
      </c>
      <c r="O2" s="41">
        <v>330878640</v>
      </c>
      <c r="P2" s="2">
        <v>25283500000</v>
      </c>
      <c r="Q2" s="2">
        <v>37017091</v>
      </c>
      <c r="R2" s="1">
        <f>P2/Q2</f>
        <v>683.02233689838022</v>
      </c>
      <c r="S2" s="23">
        <f t="shared" ref="S2:S33" si="4">100*B2/P2</f>
        <v>1.3086741946328633</v>
      </c>
      <c r="T2" s="24">
        <f>100*E2/P2</f>
        <v>0.90437069236763634</v>
      </c>
      <c r="U2" s="24">
        <f>100*F2/P2</f>
        <v>9.9941902772811897E-2</v>
      </c>
      <c r="V2" s="24"/>
      <c r="W2" s="24"/>
      <c r="X2" s="23">
        <f t="shared" ref="X2:X33" si="5">SUM(T2:W2)</f>
        <v>1.0043125951404481</v>
      </c>
      <c r="Y2" s="23">
        <f t="shared" ref="Y2:Y33" si="6">100*M2/P2</f>
        <v>0.30436159949241504</v>
      </c>
      <c r="Z2" s="23">
        <f>X2+Y2</f>
        <v>1.3086741946328631</v>
      </c>
      <c r="AA2" s="83">
        <f t="shared" ref="AA2:AA39" si="7">T2/SUM($T2:$U2,$Y2)</f>
        <v>0.69105870359226385</v>
      </c>
      <c r="AB2" s="83">
        <f t="shared" ref="AB2:AB39" si="8">U2/SUM($T2:$U2,$Y2)</f>
        <v>7.6368819055723583E-2</v>
      </c>
      <c r="AC2" s="83">
        <f t="shared" ref="AC2:AC39" si="9">X2/SUM($T2:$U2,$Y2)</f>
        <v>0.76742752264798741</v>
      </c>
      <c r="AD2" s="78">
        <f>Z2-X2-Y2</f>
        <v>0</v>
      </c>
      <c r="AE2" s="14">
        <v>2107619</v>
      </c>
      <c r="AF2" s="15">
        <v>108305</v>
      </c>
      <c r="AG2" s="16">
        <v>2184960</v>
      </c>
      <c r="AH2" s="16">
        <f>AG2-AE2</f>
        <v>77341</v>
      </c>
      <c r="AI2" s="16">
        <v>30964</v>
      </c>
      <c r="AJ2" s="16">
        <f>AG2+AI2</f>
        <v>2215924</v>
      </c>
      <c r="AK2" s="17">
        <v>22851</v>
      </c>
      <c r="AL2" s="10">
        <v>1739613</v>
      </c>
      <c r="AM2" s="11">
        <v>21661</v>
      </c>
      <c r="AN2" s="10">
        <v>1755081.2</v>
      </c>
      <c r="AO2" s="10">
        <f>AN2-AL2</f>
        <v>15468.199999999953</v>
      </c>
      <c r="AP2" s="10">
        <v>6192.8000000000029</v>
      </c>
      <c r="AQ2" s="10">
        <f>AN2+AO2</f>
        <v>1770549.4</v>
      </c>
      <c r="AR2" s="11">
        <f t="shared" ref="AR2:AR41" si="10">AK2*$AR$42/$AK$42</f>
        <v>8873.0657725155288</v>
      </c>
      <c r="AS2" s="61">
        <v>0.8</v>
      </c>
      <c r="AT2" s="7">
        <f t="shared" ref="AT2:AT39" si="11">100*E2/AE2/R2</f>
        <v>15.883882341687849</v>
      </c>
      <c r="AU2" s="7">
        <f t="shared" ref="AU2:AU39" si="12">100*F2/AF2/R2</f>
        <v>34.158704673416104</v>
      </c>
      <c r="AV2" s="33">
        <f t="shared" ref="AV2:AV39" si="13">Q2*(BT2+BU2)/AG2</f>
        <v>16.409736591230761</v>
      </c>
      <c r="AW2" s="33">
        <f t="shared" ref="AW2:AW39" si="14">(1/$AS$2)*AU2</f>
        <v>42.698380841770131</v>
      </c>
      <c r="AX2" s="7">
        <f t="shared" ref="AX2:AX33" si="15">100*K2/AJ2/R2</f>
        <v>16.777078422707699</v>
      </c>
      <c r="AY2" s="7">
        <f t="shared" ref="AY2:AY33" si="16">100*M2/AK2/R2</f>
        <v>493.04542581577533</v>
      </c>
      <c r="AZ2" s="34">
        <f>(AU2-(AW2*AI2/AF2))*(AF2/AH2)</f>
        <v>30.739786727217911</v>
      </c>
      <c r="BA2" s="32">
        <f t="shared" ref="BA2:BA39" si="17">100*E2/AL2/R2</f>
        <v>19.244034286422213</v>
      </c>
      <c r="BB2" s="32">
        <f t="shared" ref="BB2:BB39" si="18">100*F2/AM2/R2</f>
        <v>170.7935233670805</v>
      </c>
      <c r="BC2" s="35">
        <f t="shared" ref="BC2:BC39" si="19">Q2*(BT2+BU2)/AN2</f>
        <v>20.429036595215972</v>
      </c>
      <c r="BD2" s="35">
        <f t="shared" ref="BD2:BD39" si="20">(1/$AS$2)*BB2</f>
        <v>213.49190420885063</v>
      </c>
      <c r="BE2" s="32">
        <f t="shared" ref="BE2:BE33" si="21">100*K2/AQ2/R2</f>
        <v>20.997285208060354</v>
      </c>
      <c r="BF2" s="32">
        <f t="shared" ref="BF2:BF33" si="22">100*M2/AR2/R2</f>
        <v>1269.7506492304731</v>
      </c>
      <c r="BG2" s="36">
        <f>(BB2-(BD2*AP2/AM2))*(AM2/AO2)</f>
        <v>153.69893363608998</v>
      </c>
      <c r="BH2" s="65">
        <f t="shared" ref="BH2:BH65" si="23">100*AT2/AY2</f>
        <v>3.2215859857957199</v>
      </c>
      <c r="BI2" s="72">
        <f t="shared" ref="BI2:BI65" si="24">100*AV2/AY2</f>
        <v>3.328240306474763</v>
      </c>
      <c r="BJ2" s="65">
        <f t="shared" ref="BJ2:BJ65" si="25">100*AX2/AY2</f>
        <v>3.4027449691778289</v>
      </c>
      <c r="BK2" s="65">
        <f>LN(BJ2)</f>
        <v>1.2245824497711846</v>
      </c>
      <c r="BL2" s="65">
        <f>100/BH2</f>
        <v>31.040611810738422</v>
      </c>
      <c r="BM2" s="65">
        <f>100/BJ2</f>
        <v>29.388038453014595</v>
      </c>
      <c r="BN2" s="63">
        <f>100*BA2/BF2</f>
        <v>1.5155758572035365</v>
      </c>
      <c r="BO2" s="36">
        <f t="shared" ref="BO2:BO65" si="26">100*BC2/BF2</f>
        <v>1.6089014490834797</v>
      </c>
      <c r="BP2" s="63">
        <f>100*BE2/BF2</f>
        <v>1.6536542210697562</v>
      </c>
      <c r="BQ2" s="63">
        <f>LN(BP2)</f>
        <v>0.50298751856105584</v>
      </c>
      <c r="BR2" s="63">
        <f>100/BN2</f>
        <v>65.981520835595063</v>
      </c>
      <c r="BS2" s="63">
        <f>100/BP2</f>
        <v>60.472134213952877</v>
      </c>
      <c r="BT2" s="23">
        <f>AT2*AE2/$Q2</f>
        <v>0.90437069236763645</v>
      </c>
      <c r="BU2" s="23">
        <f t="shared" ref="BU2:BU65" si="27">AZ2*AH2/$Q2</f>
        <v>6.4225626083631498E-2</v>
      </c>
      <c r="BV2" s="23">
        <f>BT2+BU2</f>
        <v>0.96859631845126792</v>
      </c>
      <c r="BW2" s="45">
        <f t="shared" ref="BW2:BW65" si="28">AW2*AI2/$Q2</f>
        <v>3.5716276689180426E-2</v>
      </c>
      <c r="BX2" s="23">
        <f>SUM(BV2:BW2)</f>
        <v>1.0043125951404483</v>
      </c>
      <c r="BY2" s="23">
        <f t="shared" ref="BY2:BY65" si="29">Y2</f>
        <v>0.30436159949241504</v>
      </c>
      <c r="BZ2" s="23">
        <f t="shared" ref="BZ2:BZ65" si="30">BX2+BY2</f>
        <v>1.3086741946328635</v>
      </c>
      <c r="CA2" s="56"/>
      <c r="CB2" s="76">
        <f t="shared" ref="CB2:CB39" si="31">BU2+BW2-U2</f>
        <v>0</v>
      </c>
      <c r="CC2" s="76">
        <f t="shared" ref="CC2:CD33" si="32">BX2-X2</f>
        <v>0</v>
      </c>
      <c r="CD2" s="76">
        <f t="shared" si="32"/>
        <v>0</v>
      </c>
      <c r="CE2" s="76">
        <f t="shared" ref="CE2:CE33" si="33">BZ2-S2</f>
        <v>0</v>
      </c>
      <c r="CF2" s="23">
        <v>1.3086741946328633</v>
      </c>
      <c r="CG2" s="81">
        <f>BZ2-CF2</f>
        <v>0</v>
      </c>
      <c r="CH2" s="1">
        <v>1.1572230664267209</v>
      </c>
      <c r="CI2" s="73">
        <v>0.93714876691206372</v>
      </c>
      <c r="CJ2" s="73">
        <v>7.1695592546447071E-2</v>
      </c>
      <c r="CK2" s="73">
        <f>CI2+CJ2</f>
        <v>1.0088443594585108</v>
      </c>
      <c r="CL2" s="73">
        <v>0.14837870696821015</v>
      </c>
    </row>
    <row r="3" spans="1:90" x14ac:dyDescent="0.25">
      <c r="A3">
        <v>1934</v>
      </c>
      <c r="B3" s="41">
        <v>338924150</v>
      </c>
      <c r="C3" s="41">
        <v>268257230.07643723</v>
      </c>
      <c r="D3" s="41">
        <v>24290152.175139587</v>
      </c>
      <c r="E3" s="41">
        <f t="shared" si="0"/>
        <v>268257230.07643721</v>
      </c>
      <c r="F3" s="41">
        <f t="shared" si="1"/>
        <v>24290152.175139584</v>
      </c>
      <c r="K3" s="41">
        <f t="shared" ref="K3:K39" si="34">SUM(E3:F3)</f>
        <v>292547382.25157678</v>
      </c>
      <c r="L3" s="39">
        <v>46376767.748423204</v>
      </c>
      <c r="M3" s="39">
        <f t="shared" si="2"/>
        <v>46376767.748423196</v>
      </c>
      <c r="N3" s="41">
        <f t="shared" si="3"/>
        <v>0</v>
      </c>
      <c r="O3" s="41">
        <v>338924150.00000006</v>
      </c>
      <c r="P3" s="2">
        <v>29342500000</v>
      </c>
      <c r="Q3" s="2">
        <v>37530262</v>
      </c>
      <c r="R3" s="1">
        <f t="shared" ref="R3:R66" si="35">P3/Q3</f>
        <v>781.83573565247161</v>
      </c>
      <c r="S3" s="23">
        <f t="shared" si="4"/>
        <v>1.1550622816733407</v>
      </c>
      <c r="T3" s="24">
        <f t="shared" ref="T3:T39" si="36">100*E3/P3</f>
        <v>0.91422758823016848</v>
      </c>
      <c r="U3" s="24">
        <f t="shared" ref="U3:U39" si="37">100*F3/P3</f>
        <v>8.2781467752030616E-2</v>
      </c>
      <c r="V3" s="24"/>
      <c r="W3" s="24"/>
      <c r="X3" s="23">
        <f t="shared" si="5"/>
        <v>0.99700905598219913</v>
      </c>
      <c r="Y3" s="23">
        <f t="shared" si="6"/>
        <v>0.1580532256911415</v>
      </c>
      <c r="Z3" s="23">
        <f t="shared" ref="Z3:Z66" si="38">X3+Y3</f>
        <v>1.1550622816733407</v>
      </c>
      <c r="AA3" s="83">
        <f t="shared" si="7"/>
        <v>0.79149635715376787</v>
      </c>
      <c r="AB3" s="83">
        <f t="shared" si="8"/>
        <v>7.1668401838994311E-2</v>
      </c>
      <c r="AC3" s="83">
        <f t="shared" si="9"/>
        <v>0.86316475899276224</v>
      </c>
      <c r="AD3" s="78">
        <f t="shared" ref="AD3:AD66" si="39">Z3-X3-Y3</f>
        <v>0</v>
      </c>
      <c r="AE3" s="14">
        <v>2264863</v>
      </c>
      <c r="AF3" s="15">
        <v>125359</v>
      </c>
      <c r="AG3" s="16">
        <v>2357415</v>
      </c>
      <c r="AH3" s="16">
        <f t="shared" ref="AH3:AH66" si="40">AG3-AE3</f>
        <v>92552</v>
      </c>
      <c r="AI3" s="16">
        <v>32807</v>
      </c>
      <c r="AJ3" s="16">
        <f t="shared" ref="AJ3:AJ66" si="41">AG3+AI3</f>
        <v>2390222</v>
      </c>
      <c r="AK3" s="17">
        <v>25211</v>
      </c>
      <c r="AL3" s="10">
        <v>1889843</v>
      </c>
      <c r="AM3" s="11">
        <v>25697.331393467961</v>
      </c>
      <c r="AN3" s="10">
        <v>1908815.2270848383</v>
      </c>
      <c r="AO3" s="10">
        <f t="shared" ref="AO3:AO66" si="42">AN3-AL3</f>
        <v>18972.22708483832</v>
      </c>
      <c r="AP3" s="10">
        <v>6725.1043086296413</v>
      </c>
      <c r="AQ3" s="10">
        <f t="shared" ref="AQ3:AQ66" si="43">AN3+AO3</f>
        <v>1927787.4541696766</v>
      </c>
      <c r="AR3" s="11">
        <f t="shared" si="10"/>
        <v>9789.456093426501</v>
      </c>
      <c r="AS3" s="59"/>
      <c r="AT3" s="7">
        <f t="shared" si="11"/>
        <v>15.14934939283583</v>
      </c>
      <c r="AU3" s="7">
        <f t="shared" si="12"/>
        <v>24.783303739486275</v>
      </c>
      <c r="AV3" s="33">
        <f t="shared" si="13"/>
        <v>15.441353677718153</v>
      </c>
      <c r="AW3" s="33">
        <f t="shared" si="14"/>
        <v>30.979129674357843</v>
      </c>
      <c r="AX3" s="7">
        <f t="shared" si="15"/>
        <v>15.65461747376796</v>
      </c>
      <c r="AY3" s="7">
        <f t="shared" si="16"/>
        <v>235.28535044756936</v>
      </c>
      <c r="AZ3" s="34">
        <f t="shared" ref="AZ3:AZ39" si="44">(AU3-(AW3*AI3/AF3))*(AF3/AH3)</f>
        <v>22.587063123990859</v>
      </c>
      <c r="BA3" s="32">
        <f t="shared" si="17"/>
        <v>18.155582719784839</v>
      </c>
      <c r="BB3" s="32">
        <f t="shared" si="18"/>
        <v>120.90010927235753</v>
      </c>
      <c r="BC3" s="35">
        <f t="shared" si="19"/>
        <v>19.070299871691063</v>
      </c>
      <c r="BD3" s="35">
        <f t="shared" si="20"/>
        <v>151.12513659044691</v>
      </c>
      <c r="BE3" s="32">
        <f t="shared" si="21"/>
        <v>19.409821869341414</v>
      </c>
      <c r="BF3" s="32">
        <f t="shared" si="22"/>
        <v>605.93549973800771</v>
      </c>
      <c r="BG3" s="36">
        <f t="shared" ref="BG3:BG39" si="45">(BB3-(BD3*AP3/AM3))*(AM3/AO3)</f>
        <v>110.18621361127447</v>
      </c>
      <c r="BH3" s="65">
        <f t="shared" si="23"/>
        <v>6.4387134022658534</v>
      </c>
      <c r="BI3" s="72">
        <f t="shared" si="24"/>
        <v>6.5628198476211894</v>
      </c>
      <c r="BJ3" s="65">
        <f t="shared" si="25"/>
        <v>6.6534603382612261</v>
      </c>
      <c r="BK3" s="65">
        <f t="shared" ref="BK3:BK66" si="46">LN(BJ3)</f>
        <v>1.895137070950035</v>
      </c>
      <c r="BL3" s="65">
        <f t="shared" ref="BL3:BL66" si="47">100/BH3</f>
        <v>15.531053139406533</v>
      </c>
      <c r="BM3" s="65">
        <f t="shared" ref="BM3:BM66" si="48">100/BJ3</f>
        <v>15.029773218146721</v>
      </c>
      <c r="BN3" s="63">
        <f t="shared" ref="BN3:BN66" si="49">100*BA3/BF3</f>
        <v>2.9962896591526467</v>
      </c>
      <c r="BO3" s="36">
        <f t="shared" si="26"/>
        <v>3.147249151095556</v>
      </c>
      <c r="BP3" s="63">
        <f>100*BE3/BF3</f>
        <v>3.2032818472813962</v>
      </c>
      <c r="BQ3" s="63">
        <f t="shared" ref="BQ3:BQ66" si="50">LN(BP3)</f>
        <v>1.1641758615360374</v>
      </c>
      <c r="BR3" s="63">
        <f t="shared" ref="BR3:BR66" si="51">100/BN3</f>
        <v>33.374610393402378</v>
      </c>
      <c r="BS3" s="63">
        <f t="shared" ref="BS3:BS66" si="52">100/BP3</f>
        <v>31.217983545490799</v>
      </c>
      <c r="BT3" s="23">
        <f t="shared" ref="BT3:BT34" si="53">AT3*AE3/Q3</f>
        <v>0.91422758823016836</v>
      </c>
      <c r="BU3" s="23">
        <f t="shared" si="27"/>
        <v>5.5701126367079509E-2</v>
      </c>
      <c r="BV3" s="23">
        <f t="shared" ref="BV3:BV66" si="54">BT3+BU3</f>
        <v>0.96992871459724783</v>
      </c>
      <c r="BW3" s="45">
        <f t="shared" si="28"/>
        <v>2.7080341384951103E-2</v>
      </c>
      <c r="BX3" s="23">
        <f t="shared" ref="BX3:BX66" si="55">SUM(BV3:BW3)</f>
        <v>0.99700905598219891</v>
      </c>
      <c r="BY3" s="23">
        <f t="shared" si="29"/>
        <v>0.1580532256911415</v>
      </c>
      <c r="BZ3" s="23">
        <f t="shared" si="30"/>
        <v>1.1550622816733405</v>
      </c>
      <c r="CA3" s="56"/>
      <c r="CB3" s="76">
        <f t="shared" si="31"/>
        <v>0</v>
      </c>
      <c r="CC3" s="76">
        <f t="shared" si="32"/>
        <v>0</v>
      </c>
      <c r="CD3" s="76">
        <f t="shared" si="32"/>
        <v>0</v>
      </c>
      <c r="CE3" s="76">
        <f t="shared" si="33"/>
        <v>0</v>
      </c>
      <c r="CF3" s="23">
        <v>1.1550622816733407</v>
      </c>
      <c r="CG3" s="81">
        <f t="shared" ref="CG3:CG66" si="56">BZ3-CF3</f>
        <v>0</v>
      </c>
      <c r="CH3" s="1">
        <v>1.046447330663713</v>
      </c>
      <c r="CI3" s="73">
        <v>0.89444728313618005</v>
      </c>
      <c r="CJ3" s="73">
        <v>6.5266686815986075E-2</v>
      </c>
      <c r="CK3" s="73">
        <f t="shared" ref="CK3:CK66" si="57">CI3+CJ3</f>
        <v>0.95971396995216618</v>
      </c>
      <c r="CL3" s="73">
        <v>8.6733360711546914E-2</v>
      </c>
    </row>
    <row r="4" spans="1:90" x14ac:dyDescent="0.25">
      <c r="A4">
        <v>1935</v>
      </c>
      <c r="B4" s="41">
        <v>410214676</v>
      </c>
      <c r="C4" s="41">
        <v>290156588.76983476</v>
      </c>
      <c r="D4" s="41">
        <v>38137169.404688224</v>
      </c>
      <c r="E4" s="41">
        <f t="shared" si="0"/>
        <v>290156588.76983476</v>
      </c>
      <c r="F4" s="41">
        <f t="shared" si="1"/>
        <v>38137169.404688224</v>
      </c>
      <c r="K4" s="41">
        <f t="shared" si="34"/>
        <v>328293758.174523</v>
      </c>
      <c r="L4" s="39">
        <v>81920917.825477004</v>
      </c>
      <c r="M4" s="39">
        <f t="shared" si="2"/>
        <v>81920917.825477004</v>
      </c>
      <c r="N4" s="41">
        <f t="shared" si="3"/>
        <v>0</v>
      </c>
      <c r="O4" s="41">
        <v>410214676</v>
      </c>
      <c r="P4" s="2">
        <v>31680000000</v>
      </c>
      <c r="Q4" s="2">
        <v>38066623</v>
      </c>
      <c r="R4" s="1">
        <f t="shared" si="35"/>
        <v>832.2251227801321</v>
      </c>
      <c r="S4" s="23">
        <f t="shared" si="4"/>
        <v>1.2948695580808081</v>
      </c>
      <c r="T4" s="24">
        <f t="shared" si="36"/>
        <v>0.91589832313710462</v>
      </c>
      <c r="U4" s="24">
        <f t="shared" si="37"/>
        <v>0.12038247918146536</v>
      </c>
      <c r="V4" s="24"/>
      <c r="W4" s="24"/>
      <c r="X4" s="23">
        <f t="shared" si="5"/>
        <v>1.0362808023185699</v>
      </c>
      <c r="Y4" s="23">
        <f t="shared" si="6"/>
        <v>0.25858875576223805</v>
      </c>
      <c r="Z4" s="23">
        <f t="shared" si="38"/>
        <v>1.2948695580808081</v>
      </c>
      <c r="AA4" s="83">
        <f t="shared" si="7"/>
        <v>0.70732863972383753</v>
      </c>
      <c r="AB4" s="83">
        <f t="shared" si="8"/>
        <v>9.2968807885089474E-2</v>
      </c>
      <c r="AC4" s="83">
        <f t="shared" si="9"/>
        <v>0.80029744760892696</v>
      </c>
      <c r="AD4" s="78">
        <f t="shared" si="39"/>
        <v>0</v>
      </c>
      <c r="AE4" s="14">
        <v>2413594</v>
      </c>
      <c r="AF4" s="15">
        <v>142999</v>
      </c>
      <c r="AG4" s="16">
        <v>2522728</v>
      </c>
      <c r="AH4" s="16">
        <f t="shared" si="40"/>
        <v>109134</v>
      </c>
      <c r="AI4" s="16">
        <v>33865</v>
      </c>
      <c r="AJ4" s="16">
        <f t="shared" si="41"/>
        <v>2556593</v>
      </c>
      <c r="AK4" s="17">
        <v>27212</v>
      </c>
      <c r="AL4" s="10">
        <v>2019758</v>
      </c>
      <c r="AM4" s="11">
        <v>30022.456448754572</v>
      </c>
      <c r="AN4" s="10">
        <v>2042670.5431791719</v>
      </c>
      <c r="AO4" s="10">
        <f t="shared" si="42"/>
        <v>22912.543179171858</v>
      </c>
      <c r="AP4" s="10">
        <v>7109.9132695828157</v>
      </c>
      <c r="AQ4" s="10">
        <f t="shared" si="43"/>
        <v>2065583.0863583437</v>
      </c>
      <c r="AR4" s="11">
        <f t="shared" si="10"/>
        <v>10566.446361283644</v>
      </c>
      <c r="AS4" s="59"/>
      <c r="AT4" s="7">
        <f t="shared" si="11"/>
        <v>14.445327662064264</v>
      </c>
      <c r="AU4" s="7">
        <f t="shared" si="12"/>
        <v>32.046059418640617</v>
      </c>
      <c r="AV4" s="33">
        <f t="shared" si="13"/>
        <v>15.099194550991308</v>
      </c>
      <c r="AW4" s="33">
        <f t="shared" si="14"/>
        <v>40.057574273300773</v>
      </c>
      <c r="AX4" s="7">
        <f t="shared" si="15"/>
        <v>15.429796852294649</v>
      </c>
      <c r="AY4" s="7">
        <f t="shared" si="16"/>
        <v>361.73749366603676</v>
      </c>
      <c r="AZ4" s="34">
        <f t="shared" si="44"/>
        <v>29.56003351880128</v>
      </c>
      <c r="BA4" s="32">
        <f t="shared" si="17"/>
        <v>17.262046330893273</v>
      </c>
      <c r="BB4" s="32">
        <f t="shared" si="18"/>
        <v>152.6375584432329</v>
      </c>
      <c r="BC4" s="35">
        <f t="shared" si="19"/>
        <v>18.647726134019084</v>
      </c>
      <c r="BD4" s="35">
        <f t="shared" si="20"/>
        <v>190.79694805404114</v>
      </c>
      <c r="BE4" s="32">
        <f t="shared" si="21"/>
        <v>19.097615043675383</v>
      </c>
      <c r="BF4" s="32">
        <f t="shared" si="22"/>
        <v>931.59046486129728</v>
      </c>
      <c r="BG4" s="36">
        <f t="shared" si="45"/>
        <v>140.79644816440057</v>
      </c>
      <c r="BH4" s="65">
        <f t="shared" si="23"/>
        <v>3.9933177829225737</v>
      </c>
      <c r="BI4" s="72">
        <f t="shared" si="24"/>
        <v>4.1740750724975122</v>
      </c>
      <c r="BJ4" s="65">
        <f t="shared" si="25"/>
        <v>4.2654679491254903</v>
      </c>
      <c r="BK4" s="65">
        <f t="shared" si="46"/>
        <v>1.4505518933600656</v>
      </c>
      <c r="BL4" s="65">
        <f t="shared" si="47"/>
        <v>25.041833742270668</v>
      </c>
      <c r="BM4" s="65">
        <f t="shared" si="48"/>
        <v>23.444086602620487</v>
      </c>
      <c r="BN4" s="63">
        <f t="shared" si="49"/>
        <v>1.8529651152519457</v>
      </c>
      <c r="BO4" s="36">
        <f t="shared" si="26"/>
        <v>2.0017085658766924</v>
      </c>
      <c r="BP4" s="63">
        <f>100*BE4/BF4</f>
        <v>2.0500011286095323</v>
      </c>
      <c r="BQ4" s="63">
        <f t="shared" si="50"/>
        <v>0.7178403436914006</v>
      </c>
      <c r="BR4" s="63">
        <f t="shared" si="51"/>
        <v>53.967556742914233</v>
      </c>
      <c r="BS4" s="63">
        <f t="shared" si="52"/>
        <v>48.780460949222821</v>
      </c>
      <c r="BT4" s="23">
        <f t="shared" si="53"/>
        <v>0.91589832313710462</v>
      </c>
      <c r="BU4" s="23">
        <f t="shared" si="27"/>
        <v>8.474628017412679E-2</v>
      </c>
      <c r="BV4" s="23">
        <f t="shared" si="54"/>
        <v>1.0006446033112315</v>
      </c>
      <c r="BW4" s="45">
        <f t="shared" si="28"/>
        <v>3.5636199007338547E-2</v>
      </c>
      <c r="BX4" s="23">
        <f t="shared" si="55"/>
        <v>1.0362808023185701</v>
      </c>
      <c r="BY4" s="23">
        <f t="shared" si="29"/>
        <v>0.25858875576223805</v>
      </c>
      <c r="BZ4" s="23">
        <f t="shared" si="30"/>
        <v>1.2948695580808081</v>
      </c>
      <c r="CA4" s="56"/>
      <c r="CB4" s="76">
        <f t="shared" si="31"/>
        <v>0</v>
      </c>
      <c r="CC4" s="76">
        <f t="shared" si="32"/>
        <v>0</v>
      </c>
      <c r="CD4" s="76">
        <f t="shared" si="32"/>
        <v>0</v>
      </c>
      <c r="CE4" s="76">
        <f t="shared" si="33"/>
        <v>0</v>
      </c>
      <c r="CF4" s="23">
        <v>1.2948695580808081</v>
      </c>
      <c r="CG4" s="81">
        <f t="shared" si="56"/>
        <v>0</v>
      </c>
      <c r="CH4" s="1">
        <v>1.1530046906565656</v>
      </c>
      <c r="CI4" s="73">
        <v>0.93379404696222823</v>
      </c>
      <c r="CJ4" s="73">
        <v>9.4099861349718816E-2</v>
      </c>
      <c r="CK4" s="73">
        <f t="shared" si="57"/>
        <v>1.0278939083119472</v>
      </c>
      <c r="CL4" s="73">
        <v>0.12511078234461862</v>
      </c>
    </row>
    <row r="5" spans="1:90" x14ac:dyDescent="0.25">
      <c r="A5">
        <v>1936</v>
      </c>
      <c r="B5" s="41">
        <v>435234642</v>
      </c>
      <c r="C5" s="41">
        <v>283514830.88767648</v>
      </c>
      <c r="D5" s="41">
        <v>41540805.785502411</v>
      </c>
      <c r="E5" s="41">
        <f t="shared" si="0"/>
        <v>283514830.88767648</v>
      </c>
      <c r="F5" s="41">
        <f t="shared" si="1"/>
        <v>41540805.785502411</v>
      </c>
      <c r="K5" s="41">
        <f t="shared" si="34"/>
        <v>325055636.67317891</v>
      </c>
      <c r="L5" s="39">
        <v>110179005.32682112</v>
      </c>
      <c r="M5" s="39">
        <f t="shared" si="2"/>
        <v>110179005.32682112</v>
      </c>
      <c r="N5" s="41">
        <f t="shared" si="3"/>
        <v>0</v>
      </c>
      <c r="O5" s="41">
        <v>435234642</v>
      </c>
      <c r="P5" s="2">
        <v>36080000000</v>
      </c>
      <c r="Q5" s="2">
        <v>38630175</v>
      </c>
      <c r="R5" s="1">
        <f t="shared" si="35"/>
        <v>933.98489652195462</v>
      </c>
      <c r="S5" s="23">
        <f t="shared" si="4"/>
        <v>1.2063044401330376</v>
      </c>
      <c r="T5" s="24">
        <f t="shared" si="36"/>
        <v>0.78579498583058893</v>
      </c>
      <c r="U5" s="24">
        <f t="shared" si="37"/>
        <v>0.11513527102411976</v>
      </c>
      <c r="V5" s="24"/>
      <c r="W5" s="24"/>
      <c r="X5" s="23">
        <f t="shared" si="5"/>
        <v>0.90093025685470873</v>
      </c>
      <c r="Y5" s="23">
        <f t="shared" si="6"/>
        <v>0.30537418327832905</v>
      </c>
      <c r="Z5" s="23">
        <f t="shared" si="38"/>
        <v>1.2063044401330378</v>
      </c>
      <c r="AA5" s="83">
        <f t="shared" si="7"/>
        <v>0.65140685857371727</v>
      </c>
      <c r="AB5" s="83">
        <f t="shared" si="8"/>
        <v>9.5444621766808721E-2</v>
      </c>
      <c r="AC5" s="83">
        <f t="shared" si="9"/>
        <v>0.74685148034052595</v>
      </c>
      <c r="AD5" s="78">
        <f t="shared" si="39"/>
        <v>0</v>
      </c>
      <c r="AE5" s="14">
        <v>2563454</v>
      </c>
      <c r="AF5" s="15">
        <v>161699</v>
      </c>
      <c r="AG5" s="16">
        <v>2688426</v>
      </c>
      <c r="AH5" s="16">
        <f t="shared" si="40"/>
        <v>124972</v>
      </c>
      <c r="AI5" s="16">
        <v>36727</v>
      </c>
      <c r="AJ5" s="16">
        <f t="shared" si="41"/>
        <v>2725153</v>
      </c>
      <c r="AK5" s="17">
        <v>27028</v>
      </c>
      <c r="AL5" s="10">
        <v>2155371</v>
      </c>
      <c r="AM5" s="11">
        <v>34745.328439391436</v>
      </c>
      <c r="AN5" s="10">
        <v>2182224.5562107842</v>
      </c>
      <c r="AO5" s="10">
        <f t="shared" si="42"/>
        <v>26853.556210784242</v>
      </c>
      <c r="AP5" s="10">
        <v>7891.7722286070348</v>
      </c>
      <c r="AQ5" s="10">
        <f t="shared" si="43"/>
        <v>2209078.1124215685</v>
      </c>
      <c r="AR5" s="11">
        <f t="shared" si="10"/>
        <v>10494.998980331264</v>
      </c>
      <c r="AS5" s="59"/>
      <c r="AT5" s="7">
        <f t="shared" si="11"/>
        <v>11.841600362931487</v>
      </c>
      <c r="AU5" s="7">
        <f t="shared" si="12"/>
        <v>27.506018394264501</v>
      </c>
      <c r="AV5" s="33">
        <f t="shared" si="13"/>
        <v>12.47582286554834</v>
      </c>
      <c r="AW5" s="33">
        <f t="shared" si="14"/>
        <v>34.38252299283063</v>
      </c>
      <c r="AX5" s="7">
        <f t="shared" si="15"/>
        <v>12.771060371690083</v>
      </c>
      <c r="AY5" s="7">
        <f t="shared" si="16"/>
        <v>436.46063861639504</v>
      </c>
      <c r="AZ5" s="34">
        <f t="shared" si="44"/>
        <v>25.485138642067703</v>
      </c>
      <c r="BA5" s="32">
        <f t="shared" si="17"/>
        <v>14.08360686710463</v>
      </c>
      <c r="BB5" s="32">
        <f t="shared" si="18"/>
        <v>128.00845086534682</v>
      </c>
      <c r="BC5" s="35">
        <f t="shared" si="19"/>
        <v>15.369786976173572</v>
      </c>
      <c r="BD5" s="35">
        <f t="shared" si="20"/>
        <v>160.01056358168353</v>
      </c>
      <c r="BE5" s="32">
        <f t="shared" si="21"/>
        <v>15.754578024831163</v>
      </c>
      <c r="BF5" s="32">
        <f t="shared" si="22"/>
        <v>1124.0266114014978</v>
      </c>
      <c r="BG5" s="36">
        <f t="shared" si="45"/>
        <v>118.60361143145114</v>
      </c>
      <c r="BH5" s="65">
        <f t="shared" si="23"/>
        <v>2.7130969703178804</v>
      </c>
      <c r="BI5" s="72">
        <f t="shared" si="24"/>
        <v>2.8584073251364441</v>
      </c>
      <c r="BJ5" s="65">
        <f t="shared" si="25"/>
        <v>2.9260508833454186</v>
      </c>
      <c r="BK5" s="65">
        <f t="shared" si="46"/>
        <v>1.0736536925169315</v>
      </c>
      <c r="BL5" s="65">
        <f t="shared" si="47"/>
        <v>36.858247638779929</v>
      </c>
      <c r="BM5" s="65">
        <f t="shared" si="48"/>
        <v>34.175755647033654</v>
      </c>
      <c r="BN5" s="63">
        <f t="shared" si="49"/>
        <v>1.252960270179406</v>
      </c>
      <c r="BO5" s="36">
        <f t="shared" si="26"/>
        <v>1.3673863963958721</v>
      </c>
      <c r="BP5" s="63">
        <f>100*BE5/BF5</f>
        <v>1.4016196649639368</v>
      </c>
      <c r="BQ5" s="63">
        <f t="shared" si="50"/>
        <v>0.33762847146967079</v>
      </c>
      <c r="BR5" s="63">
        <f t="shared" si="51"/>
        <v>79.810990324283324</v>
      </c>
      <c r="BS5" s="63">
        <f t="shared" si="52"/>
        <v>71.346030952393193</v>
      </c>
      <c r="BT5" s="23">
        <f t="shared" si="53"/>
        <v>0.78579498583058904</v>
      </c>
      <c r="BU5" s="23">
        <f t="shared" si="27"/>
        <v>8.2446655920572071E-2</v>
      </c>
      <c r="BV5" s="23">
        <f t="shared" si="54"/>
        <v>0.86824164175116114</v>
      </c>
      <c r="BW5" s="45">
        <f t="shared" si="28"/>
        <v>3.2688615103547695E-2</v>
      </c>
      <c r="BX5" s="23">
        <f t="shared" si="55"/>
        <v>0.90093025685470884</v>
      </c>
      <c r="BY5" s="23">
        <f t="shared" si="29"/>
        <v>0.30537418327832905</v>
      </c>
      <c r="BZ5" s="23">
        <f t="shared" si="30"/>
        <v>1.2063044401330378</v>
      </c>
      <c r="CA5" s="56"/>
      <c r="CB5" s="76">
        <f t="shared" si="31"/>
        <v>0</v>
      </c>
      <c r="CC5" s="76">
        <f t="shared" si="32"/>
        <v>0</v>
      </c>
      <c r="CD5" s="76">
        <f t="shared" si="32"/>
        <v>0</v>
      </c>
      <c r="CE5" s="76">
        <f t="shared" si="33"/>
        <v>0</v>
      </c>
      <c r="CF5" s="23">
        <v>1.2063044401330376</v>
      </c>
      <c r="CG5" s="81">
        <f t="shared" si="56"/>
        <v>0</v>
      </c>
      <c r="CH5" s="1">
        <v>1.0249658342572061</v>
      </c>
      <c r="CI5" s="73">
        <v>0.75742939604045656</v>
      </c>
      <c r="CJ5" s="73">
        <v>8.8050844308988699E-2</v>
      </c>
      <c r="CK5" s="73">
        <f t="shared" si="57"/>
        <v>0.84548024034944524</v>
      </c>
      <c r="CL5" s="73">
        <v>0.17948559390776081</v>
      </c>
    </row>
    <row r="6" spans="1:90" x14ac:dyDescent="0.25">
      <c r="A6">
        <v>1937</v>
      </c>
      <c r="B6" s="41">
        <v>524748732</v>
      </c>
      <c r="C6" s="41">
        <v>332056220.20711404</v>
      </c>
      <c r="D6" s="41">
        <v>51713461.767000422</v>
      </c>
      <c r="E6" s="41">
        <f t="shared" si="0"/>
        <v>332056220.20711404</v>
      </c>
      <c r="F6" s="41">
        <f t="shared" si="1"/>
        <v>51713461.767000422</v>
      </c>
      <c r="K6" s="41">
        <f t="shared" si="34"/>
        <v>383769681.97411448</v>
      </c>
      <c r="L6" s="39">
        <v>140979050.02588555</v>
      </c>
      <c r="M6" s="39">
        <f t="shared" si="2"/>
        <v>140979050.02588555</v>
      </c>
      <c r="N6" s="41">
        <f t="shared" si="3"/>
        <v>0</v>
      </c>
      <c r="O6" s="41">
        <v>524748732</v>
      </c>
      <c r="P6" s="2">
        <v>41277500000</v>
      </c>
      <c r="Q6" s="2">
        <v>39224919</v>
      </c>
      <c r="R6" s="1">
        <f t="shared" si="35"/>
        <v>1052.3284955668105</v>
      </c>
      <c r="S6" s="23">
        <f t="shared" si="4"/>
        <v>1.2712706244321967</v>
      </c>
      <c r="T6" s="24">
        <f t="shared" si="36"/>
        <v>0.80444847727482049</v>
      </c>
      <c r="U6" s="24">
        <f t="shared" si="37"/>
        <v>0.12528244628914159</v>
      </c>
      <c r="V6" s="24"/>
      <c r="W6" s="24"/>
      <c r="X6" s="23">
        <f t="shared" si="5"/>
        <v>0.92973092356396214</v>
      </c>
      <c r="Y6" s="23">
        <f t="shared" si="6"/>
        <v>0.3415397008682346</v>
      </c>
      <c r="Z6" s="23">
        <f t="shared" si="38"/>
        <v>1.2712706244321967</v>
      </c>
      <c r="AA6" s="83">
        <f t="shared" si="7"/>
        <v>0.63279089582843251</v>
      </c>
      <c r="AB6" s="83">
        <f t="shared" si="8"/>
        <v>9.8548998050747877E-2</v>
      </c>
      <c r="AC6" s="83">
        <f t="shared" si="9"/>
        <v>0.73133989387918041</v>
      </c>
      <c r="AD6" s="78">
        <f t="shared" si="39"/>
        <v>0</v>
      </c>
      <c r="AE6" s="14">
        <v>2702383</v>
      </c>
      <c r="AF6" s="15">
        <v>182070</v>
      </c>
      <c r="AG6" s="16">
        <v>2843013</v>
      </c>
      <c r="AH6" s="16">
        <f t="shared" si="40"/>
        <v>140630</v>
      </c>
      <c r="AI6" s="16">
        <v>41440</v>
      </c>
      <c r="AJ6" s="16">
        <f t="shared" si="41"/>
        <v>2884453</v>
      </c>
      <c r="AK6" s="17">
        <v>25808</v>
      </c>
      <c r="AL6" s="10">
        <v>2250171</v>
      </c>
      <c r="AM6" s="11">
        <v>40014.199551437283</v>
      </c>
      <c r="AN6" s="10">
        <v>2281077.7769699492</v>
      </c>
      <c r="AO6" s="10">
        <f t="shared" si="42"/>
        <v>30906.776969949249</v>
      </c>
      <c r="AP6" s="10">
        <v>9107.4225814882375</v>
      </c>
      <c r="AQ6" s="10">
        <f t="shared" si="43"/>
        <v>2311984.5539398985</v>
      </c>
      <c r="AR6" s="11">
        <f t="shared" si="10"/>
        <v>10021.271780538302</v>
      </c>
      <c r="AS6" s="59"/>
      <c r="AT6" s="7">
        <f t="shared" si="11"/>
        <v>11.676518968916758</v>
      </c>
      <c r="AU6" s="7">
        <f t="shared" si="12"/>
        <v>26.990683845847361</v>
      </c>
      <c r="AV6" s="33">
        <f t="shared" si="13"/>
        <v>12.335681456742092</v>
      </c>
      <c r="AW6" s="33">
        <f t="shared" si="14"/>
        <v>33.7383548073092</v>
      </c>
      <c r="AX6" s="7">
        <f t="shared" si="15"/>
        <v>12.643166717776856</v>
      </c>
      <c r="AY6" s="7">
        <f t="shared" si="16"/>
        <v>519.09745434906745</v>
      </c>
      <c r="AZ6" s="34">
        <f t="shared" si="44"/>
        <v>25.002320874625156</v>
      </c>
      <c r="BA6" s="32">
        <f t="shared" si="17"/>
        <v>14.023123736275231</v>
      </c>
      <c r="BB6" s="32">
        <f t="shared" si="18"/>
        <v>122.81124857930376</v>
      </c>
      <c r="BC6" s="35">
        <f t="shared" si="19"/>
        <v>15.3745317671554</v>
      </c>
      <c r="BD6" s="35">
        <f t="shared" si="20"/>
        <v>153.51406072412971</v>
      </c>
      <c r="BE6" s="32">
        <f t="shared" si="21"/>
        <v>15.773730021874371</v>
      </c>
      <c r="BF6" s="32">
        <f t="shared" si="22"/>
        <v>1336.8430070780007</v>
      </c>
      <c r="BG6" s="36">
        <f t="shared" si="45"/>
        <v>113.7639291219924</v>
      </c>
      <c r="BH6" s="65">
        <f t="shared" si="23"/>
        <v>2.2493886015216082</v>
      </c>
      <c r="BI6" s="72">
        <f t="shared" si="24"/>
        <v>2.3763710173093924</v>
      </c>
      <c r="BJ6" s="65">
        <f t="shared" si="25"/>
        <v>2.4356056096693837</v>
      </c>
      <c r="BK6" s="65">
        <f t="shared" si="46"/>
        <v>0.89019543594776707</v>
      </c>
      <c r="BL6" s="65">
        <f t="shared" si="47"/>
        <v>44.456524734034211</v>
      </c>
      <c r="BM6" s="65">
        <f t="shared" si="48"/>
        <v>41.057550369813072</v>
      </c>
      <c r="BN6" s="63">
        <f t="shared" si="49"/>
        <v>1.0489731151697623</v>
      </c>
      <c r="BO6" s="36">
        <f t="shared" si="26"/>
        <v>1.1500626240892879</v>
      </c>
      <c r="BP6" s="63">
        <f>100*BE6/BF6</f>
        <v>1.1799238907156151</v>
      </c>
      <c r="BQ6" s="63">
        <f t="shared" si="50"/>
        <v>0.16544993700385152</v>
      </c>
      <c r="BR6" s="63">
        <f t="shared" si="51"/>
        <v>95.331327899491811</v>
      </c>
      <c r="BS6" s="63">
        <f t="shared" si="52"/>
        <v>84.751229114744632</v>
      </c>
      <c r="BT6" s="23">
        <f t="shared" si="53"/>
        <v>0.80444847727482049</v>
      </c>
      <c r="BU6" s="23">
        <f t="shared" si="27"/>
        <v>8.9638843730908288E-2</v>
      </c>
      <c r="BV6" s="23">
        <f t="shared" si="54"/>
        <v>0.89408732100572874</v>
      </c>
      <c r="BW6" s="45">
        <f t="shared" si="28"/>
        <v>3.5643602558233282E-2</v>
      </c>
      <c r="BX6" s="23">
        <f t="shared" si="55"/>
        <v>0.92973092356396203</v>
      </c>
      <c r="BY6" s="23">
        <f t="shared" si="29"/>
        <v>0.3415397008682346</v>
      </c>
      <c r="BZ6" s="23">
        <f t="shared" si="30"/>
        <v>1.2712706244321965</v>
      </c>
      <c r="CA6" s="56"/>
      <c r="CB6" s="76">
        <f t="shared" si="31"/>
        <v>0</v>
      </c>
      <c r="CC6" s="76">
        <f t="shared" si="32"/>
        <v>0</v>
      </c>
      <c r="CD6" s="76">
        <f t="shared" si="32"/>
        <v>0</v>
      </c>
      <c r="CE6" s="76">
        <f t="shared" si="33"/>
        <v>0</v>
      </c>
      <c r="CF6" s="23">
        <v>1.2712706244321967</v>
      </c>
      <c r="CG6" s="81">
        <f t="shared" si="56"/>
        <v>0</v>
      </c>
      <c r="CH6" s="1">
        <v>1.050595944521834</v>
      </c>
      <c r="CI6" s="73">
        <v>0.77775080787003692</v>
      </c>
      <c r="CJ6" s="73">
        <v>9.2926630202954497E-2</v>
      </c>
      <c r="CK6" s="73">
        <f t="shared" si="57"/>
        <v>0.87067743807299136</v>
      </c>
      <c r="CL6" s="73">
        <v>0.17991850644884258</v>
      </c>
    </row>
    <row r="7" spans="1:90" x14ac:dyDescent="0.25">
      <c r="A7">
        <v>1938</v>
      </c>
      <c r="B7" s="41">
        <v>546848081</v>
      </c>
      <c r="C7" s="41">
        <v>355308196.33480066</v>
      </c>
      <c r="D7" s="41">
        <v>54806607.770298831</v>
      </c>
      <c r="E7" s="41">
        <f t="shared" si="0"/>
        <v>355308196.33480066</v>
      </c>
      <c r="F7" s="41">
        <f t="shared" si="1"/>
        <v>54806607.770298831</v>
      </c>
      <c r="K7" s="41">
        <f t="shared" si="34"/>
        <v>410114804.1050995</v>
      </c>
      <c r="L7" s="39">
        <v>136733276.89490053</v>
      </c>
      <c r="M7" s="39">
        <f t="shared" si="2"/>
        <v>136733276.89490053</v>
      </c>
      <c r="N7" s="41">
        <f t="shared" si="3"/>
        <v>0</v>
      </c>
      <c r="O7" s="41">
        <v>546848081</v>
      </c>
      <c r="P7" s="2">
        <v>44522500000</v>
      </c>
      <c r="Q7" s="2">
        <v>39854856</v>
      </c>
      <c r="R7" s="1">
        <f t="shared" si="35"/>
        <v>1117.1160673620298</v>
      </c>
      <c r="S7" s="23">
        <f t="shared" si="4"/>
        <v>1.2282510663147848</v>
      </c>
      <c r="T7" s="24">
        <f t="shared" si="36"/>
        <v>0.79804188070032156</v>
      </c>
      <c r="U7" s="24">
        <f t="shared" si="37"/>
        <v>0.12309867543444064</v>
      </c>
      <c r="V7" s="24"/>
      <c r="W7" s="24"/>
      <c r="X7" s="23">
        <f t="shared" si="5"/>
        <v>0.9211405561347622</v>
      </c>
      <c r="Y7" s="23">
        <f t="shared" si="6"/>
        <v>0.30711051018002256</v>
      </c>
      <c r="Z7" s="23">
        <f t="shared" si="38"/>
        <v>1.2282510663147848</v>
      </c>
      <c r="AA7" s="83">
        <f t="shared" si="7"/>
        <v>0.64973839843245351</v>
      </c>
      <c r="AB7" s="83">
        <f t="shared" si="8"/>
        <v>0.1002227303606444</v>
      </c>
      <c r="AC7" s="83">
        <f t="shared" si="9"/>
        <v>0.74996112879309795</v>
      </c>
      <c r="AD7" s="78">
        <f t="shared" si="39"/>
        <v>0</v>
      </c>
      <c r="AE7" s="14">
        <v>2902363</v>
      </c>
      <c r="AF7" s="15">
        <v>206776</v>
      </c>
      <c r="AG7" s="16">
        <v>3059988</v>
      </c>
      <c r="AH7" s="16">
        <f t="shared" si="40"/>
        <v>157625</v>
      </c>
      <c r="AI7" s="16">
        <v>49151</v>
      </c>
      <c r="AJ7" s="16">
        <f t="shared" si="41"/>
        <v>3109139</v>
      </c>
      <c r="AK7" s="17">
        <v>22695</v>
      </c>
      <c r="AL7" s="10">
        <v>2416675</v>
      </c>
      <c r="AM7" s="11">
        <v>46450.221534174052</v>
      </c>
      <c r="AN7" s="10">
        <v>2452083.9264195273</v>
      </c>
      <c r="AO7" s="10">
        <f t="shared" si="42"/>
        <v>35408.92641952727</v>
      </c>
      <c r="AP7" s="10">
        <v>11041.295114646724</v>
      </c>
      <c r="AQ7" s="10">
        <f t="shared" si="43"/>
        <v>2487492.8528390545</v>
      </c>
      <c r="AR7" s="11">
        <f t="shared" si="10"/>
        <v>8812.4908190993792</v>
      </c>
      <c r="AS7" s="59"/>
      <c r="AT7" s="7">
        <f t="shared" si="11"/>
        <v>10.958603123482657</v>
      </c>
      <c r="AU7" s="7">
        <f t="shared" si="12"/>
        <v>23.726544585591991</v>
      </c>
      <c r="AV7" s="33">
        <f t="shared" si="13"/>
        <v>11.521023931908498</v>
      </c>
      <c r="AW7" s="33">
        <f t="shared" si="14"/>
        <v>29.65818073198999</v>
      </c>
      <c r="AX7" s="7">
        <f t="shared" si="15"/>
        <v>11.807746202569543</v>
      </c>
      <c r="AY7" s="7">
        <f t="shared" si="16"/>
        <v>539.31902001812443</v>
      </c>
      <c r="AZ7" s="34">
        <f t="shared" si="44"/>
        <v>21.876927784757047</v>
      </c>
      <c r="BA7" s="32">
        <f t="shared" si="17"/>
        <v>13.160993612000164</v>
      </c>
      <c r="BB7" s="32">
        <f t="shared" si="18"/>
        <v>105.62016328858412</v>
      </c>
      <c r="BC7" s="35">
        <f t="shared" si="19"/>
        <v>14.377238315341895</v>
      </c>
      <c r="BD7" s="35">
        <f t="shared" si="20"/>
        <v>132.02520411073016</v>
      </c>
      <c r="BE7" s="32">
        <f t="shared" si="21"/>
        <v>14.758604905582095</v>
      </c>
      <c r="BF7" s="32">
        <f t="shared" si="22"/>
        <v>1388.9200466210782</v>
      </c>
      <c r="BG7" s="36">
        <f t="shared" si="45"/>
        <v>97.386481058929718</v>
      </c>
      <c r="BH7" s="65">
        <f t="shared" si="23"/>
        <v>2.0319333672145259</v>
      </c>
      <c r="BI7" s="72">
        <f t="shared" si="24"/>
        <v>2.1362168780031756</v>
      </c>
      <c r="BJ7" s="65">
        <f t="shared" si="25"/>
        <v>2.1893806382301757</v>
      </c>
      <c r="BK7" s="65">
        <f t="shared" si="46"/>
        <v>0.78361869023557629</v>
      </c>
      <c r="BL7" s="65">
        <f t="shared" si="47"/>
        <v>49.214212244117491</v>
      </c>
      <c r="BM7" s="65">
        <f t="shared" si="48"/>
        <v>45.675017972588243</v>
      </c>
      <c r="BN7" s="63">
        <f t="shared" si="49"/>
        <v>0.94757028268242094</v>
      </c>
      <c r="BO7" s="36">
        <f t="shared" si="26"/>
        <v>1.035137936868173</v>
      </c>
      <c r="BP7" s="63">
        <f t="shared" ref="BP7:BP70" si="58">100*BE7/BF7</f>
        <v>1.0625957153895484</v>
      </c>
      <c r="BQ7" s="63">
        <f t="shared" si="50"/>
        <v>6.0714702831534552E-2</v>
      </c>
      <c r="BR7" s="63">
        <f t="shared" si="51"/>
        <v>105.53306897396136</v>
      </c>
      <c r="BS7" s="63">
        <f t="shared" si="52"/>
        <v>94.109169227489232</v>
      </c>
      <c r="BT7" s="23">
        <f t="shared" si="53"/>
        <v>0.79804188070032156</v>
      </c>
      <c r="BU7" s="23">
        <f t="shared" si="27"/>
        <v>8.6522724911421822E-2</v>
      </c>
      <c r="BV7" s="23">
        <f t="shared" si="54"/>
        <v>0.88456460561174333</v>
      </c>
      <c r="BW7" s="45">
        <f t="shared" si="28"/>
        <v>3.6575950523018826E-2</v>
      </c>
      <c r="BX7" s="23">
        <f t="shared" si="55"/>
        <v>0.9211405561347622</v>
      </c>
      <c r="BY7" s="23">
        <f t="shared" si="29"/>
        <v>0.30711051018002256</v>
      </c>
      <c r="BZ7" s="23">
        <f t="shared" si="30"/>
        <v>1.2282510663147848</v>
      </c>
      <c r="CA7" s="56"/>
      <c r="CB7" s="76">
        <f t="shared" si="31"/>
        <v>0</v>
      </c>
      <c r="CC7" s="76">
        <f t="shared" si="32"/>
        <v>0</v>
      </c>
      <c r="CD7" s="76">
        <f t="shared" si="32"/>
        <v>0</v>
      </c>
      <c r="CE7" s="76">
        <f t="shared" si="33"/>
        <v>0</v>
      </c>
      <c r="CF7" s="23">
        <v>1.2282510663147848</v>
      </c>
      <c r="CG7" s="81">
        <f t="shared" si="56"/>
        <v>0</v>
      </c>
      <c r="CH7" s="1">
        <v>1.2131797248582177</v>
      </c>
      <c r="CI7" s="73">
        <v>0.89429722931514988</v>
      </c>
      <c r="CJ7" s="73">
        <v>0.1086816786918869</v>
      </c>
      <c r="CK7" s="73">
        <f t="shared" si="57"/>
        <v>1.0029789080070368</v>
      </c>
      <c r="CL7" s="73">
        <v>0.21020081685118089</v>
      </c>
    </row>
    <row r="8" spans="1:90" x14ac:dyDescent="0.25">
      <c r="A8">
        <v>1939</v>
      </c>
      <c r="B8" s="41">
        <v>621756592</v>
      </c>
      <c r="C8" s="41">
        <v>380250018.57629263</v>
      </c>
      <c r="D8" s="41">
        <v>100498646.67094214</v>
      </c>
      <c r="E8" s="41">
        <f t="shared" si="0"/>
        <v>380250018.57629263</v>
      </c>
      <c r="F8" s="41">
        <f t="shared" si="1"/>
        <v>100498646.67094214</v>
      </c>
      <c r="K8" s="41">
        <f t="shared" si="34"/>
        <v>480748665.24723476</v>
      </c>
      <c r="L8" s="39">
        <v>141007926.75276521</v>
      </c>
      <c r="M8" s="39">
        <f t="shared" si="2"/>
        <v>141007926.75276521</v>
      </c>
      <c r="N8" s="41">
        <f t="shared" si="3"/>
        <v>0</v>
      </c>
      <c r="O8" s="41">
        <v>621756592</v>
      </c>
      <c r="P8" s="2">
        <v>46557500000</v>
      </c>
      <c r="Q8" s="2">
        <v>40523987</v>
      </c>
      <c r="R8" s="1">
        <f t="shared" si="35"/>
        <v>1148.8874478219529</v>
      </c>
      <c r="S8" s="23">
        <f t="shared" si="4"/>
        <v>1.3354595757933738</v>
      </c>
      <c r="T8" s="24">
        <f t="shared" si="36"/>
        <v>0.81673203796658467</v>
      </c>
      <c r="U8" s="24">
        <f t="shared" si="37"/>
        <v>0.2158591992073074</v>
      </c>
      <c r="V8" s="24"/>
      <c r="W8" s="24"/>
      <c r="X8" s="23">
        <f t="shared" si="5"/>
        <v>1.0325912371738921</v>
      </c>
      <c r="Y8" s="23">
        <f t="shared" si="6"/>
        <v>0.30286833861948176</v>
      </c>
      <c r="Z8" s="23">
        <f t="shared" si="38"/>
        <v>1.3354595757933738</v>
      </c>
      <c r="AA8" s="83">
        <f t="shared" si="7"/>
        <v>0.61157376289834764</v>
      </c>
      <c r="AB8" s="83">
        <f t="shared" si="8"/>
        <v>0.1616366403895596</v>
      </c>
      <c r="AC8" s="83">
        <f t="shared" si="9"/>
        <v>0.77321040328790724</v>
      </c>
      <c r="AD8" s="78">
        <f t="shared" si="39"/>
        <v>0</v>
      </c>
      <c r="AE8" s="14">
        <v>2986025</v>
      </c>
      <c r="AF8" s="15">
        <v>224332</v>
      </c>
      <c r="AG8" s="16">
        <v>3157880</v>
      </c>
      <c r="AH8" s="16">
        <f t="shared" si="40"/>
        <v>171855</v>
      </c>
      <c r="AI8" s="16">
        <v>52477</v>
      </c>
      <c r="AJ8" s="16">
        <f t="shared" si="41"/>
        <v>3210357</v>
      </c>
      <c r="AK8" s="17">
        <v>20142</v>
      </c>
      <c r="AL8" s="10">
        <v>2458804</v>
      </c>
      <c r="AM8" s="11">
        <v>51478.927405820141</v>
      </c>
      <c r="AN8" s="10">
        <v>2498240.6878970778</v>
      </c>
      <c r="AO8" s="10">
        <f t="shared" si="42"/>
        <v>39436.687897077762</v>
      </c>
      <c r="AP8" s="10">
        <v>12042.239508742496</v>
      </c>
      <c r="AQ8" s="10">
        <f t="shared" si="43"/>
        <v>2537677.3757941555</v>
      </c>
      <c r="AR8" s="11">
        <f t="shared" si="10"/>
        <v>7821.158408385093</v>
      </c>
      <c r="AS8" s="59"/>
      <c r="AT8" s="7">
        <f t="shared" si="11"/>
        <v>11.084046010680213</v>
      </c>
      <c r="AU8" s="7">
        <f t="shared" si="12"/>
        <v>38.993435544226124</v>
      </c>
      <c r="AV8" s="33">
        <f t="shared" si="13"/>
        <v>12.440906787221419</v>
      </c>
      <c r="AW8" s="33">
        <f t="shared" si="14"/>
        <v>48.741794430282653</v>
      </c>
      <c r="AX8" s="7">
        <f t="shared" si="15"/>
        <v>13.034286800984662</v>
      </c>
      <c r="AY8" s="7">
        <f t="shared" si="16"/>
        <v>609.34527936289726</v>
      </c>
      <c r="AZ8" s="34">
        <f t="shared" si="44"/>
        <v>36.016713137176062</v>
      </c>
      <c r="BA8" s="32">
        <f t="shared" si="17"/>
        <v>13.460706298282165</v>
      </c>
      <c r="BB8" s="32">
        <f t="shared" si="18"/>
        <v>169.92341960719168</v>
      </c>
      <c r="BC8" s="35">
        <f t="shared" si="19"/>
        <v>15.725822942344662</v>
      </c>
      <c r="BD8" s="35">
        <f t="shared" si="20"/>
        <v>212.4042745089896</v>
      </c>
      <c r="BE8" s="32">
        <f t="shared" si="21"/>
        <v>16.489374997266381</v>
      </c>
      <c r="BF8" s="32">
        <f t="shared" si="22"/>
        <v>1569.2602011191952</v>
      </c>
      <c r="BG8" s="36">
        <f t="shared" si="45"/>
        <v>156.95162464817548</v>
      </c>
      <c r="BH8" s="65">
        <f t="shared" si="23"/>
        <v>1.8190090882904959</v>
      </c>
      <c r="BI8" s="72">
        <f t="shared" si="24"/>
        <v>2.0416842812385525</v>
      </c>
      <c r="BJ8" s="65">
        <f t="shared" si="25"/>
        <v>2.1390642124302168</v>
      </c>
      <c r="BK8" s="65">
        <f t="shared" si="46"/>
        <v>0.76036844948615578</v>
      </c>
      <c r="BL8" s="65">
        <f t="shared" si="47"/>
        <v>54.974986460337021</v>
      </c>
      <c r="BM8" s="65">
        <f t="shared" si="48"/>
        <v>46.749414729532027</v>
      </c>
      <c r="BN8" s="63">
        <f t="shared" si="49"/>
        <v>0.85777401916406215</v>
      </c>
      <c r="BO8" s="36">
        <f t="shared" si="26"/>
        <v>1.0021169804172065</v>
      </c>
      <c r="BP8" s="63">
        <f t="shared" si="58"/>
        <v>1.0507737968187922</v>
      </c>
      <c r="BQ8" s="63">
        <f t="shared" si="50"/>
        <v>4.9526842106826882E-2</v>
      </c>
      <c r="BR8" s="63">
        <f t="shared" si="51"/>
        <v>116.58082171508799</v>
      </c>
      <c r="BS8" s="63">
        <f t="shared" si="52"/>
        <v>95.16796127077879</v>
      </c>
      <c r="BT8" s="23">
        <f t="shared" si="53"/>
        <v>0.81673203796658467</v>
      </c>
      <c r="BU8" s="23">
        <f t="shared" si="27"/>
        <v>0.15274045557731999</v>
      </c>
      <c r="BV8" s="23">
        <f t="shared" si="54"/>
        <v>0.96947249354390463</v>
      </c>
      <c r="BW8" s="45">
        <f t="shared" si="28"/>
        <v>6.3118743629987414E-2</v>
      </c>
      <c r="BX8" s="23">
        <f t="shared" si="55"/>
        <v>1.0325912371738921</v>
      </c>
      <c r="BY8" s="23">
        <f t="shared" si="29"/>
        <v>0.30286833861948176</v>
      </c>
      <c r="BZ8" s="23">
        <f t="shared" si="30"/>
        <v>1.3354595757933738</v>
      </c>
      <c r="CA8" s="56"/>
      <c r="CB8" s="76">
        <f t="shared" si="31"/>
        <v>0</v>
      </c>
      <c r="CC8" s="76">
        <f t="shared" si="32"/>
        <v>0</v>
      </c>
      <c r="CD8" s="76">
        <f t="shared" si="32"/>
        <v>0</v>
      </c>
      <c r="CE8" s="76">
        <f t="shared" si="33"/>
        <v>0</v>
      </c>
      <c r="CF8" s="23">
        <v>1.3354595757933738</v>
      </c>
      <c r="CG8" s="81">
        <f t="shared" si="56"/>
        <v>0</v>
      </c>
      <c r="CH8" s="1">
        <v>1.2768101659238575</v>
      </c>
      <c r="CI8" s="73">
        <v>0.93661111483880466</v>
      </c>
      <c r="CJ8" s="73">
        <v>0.11603657488396447</v>
      </c>
      <c r="CK8" s="73">
        <f t="shared" si="57"/>
        <v>1.0526476897227692</v>
      </c>
      <c r="CL8" s="73">
        <v>0.22416247620108845</v>
      </c>
    </row>
    <row r="9" spans="1:90" x14ac:dyDescent="0.25">
      <c r="A9">
        <v>1940</v>
      </c>
      <c r="B9" s="41">
        <v>672658492</v>
      </c>
      <c r="C9" s="41">
        <v>419512979.87755668</v>
      </c>
      <c r="D9" s="41">
        <v>111379394.79578336</v>
      </c>
      <c r="E9" s="41">
        <f t="shared" si="0"/>
        <v>419512979.87755668</v>
      </c>
      <c r="F9" s="41">
        <f t="shared" si="1"/>
        <v>111379394.79578337</v>
      </c>
      <c r="K9" s="41">
        <f t="shared" si="34"/>
        <v>530892374.67334008</v>
      </c>
      <c r="L9" s="39">
        <v>141766117.32666001</v>
      </c>
      <c r="M9" s="39">
        <f t="shared" si="2"/>
        <v>141766117.32666001</v>
      </c>
      <c r="N9" s="41">
        <f t="shared" si="3"/>
        <v>0</v>
      </c>
      <c r="O9" s="41">
        <v>672658492</v>
      </c>
      <c r="P9" s="2">
        <v>49170000000</v>
      </c>
      <c r="Q9" s="2">
        <v>41236315</v>
      </c>
      <c r="R9" s="1">
        <f t="shared" si="35"/>
        <v>1192.3955862690445</v>
      </c>
      <c r="S9" s="23">
        <f t="shared" si="4"/>
        <v>1.3680262192393735</v>
      </c>
      <c r="T9" s="24">
        <f t="shared" si="36"/>
        <v>0.85318889541906995</v>
      </c>
      <c r="U9" s="24">
        <f t="shared" si="37"/>
        <v>0.22651900507582542</v>
      </c>
      <c r="V9" s="24"/>
      <c r="W9" s="24"/>
      <c r="X9" s="23">
        <f t="shared" si="5"/>
        <v>1.0797079004948953</v>
      </c>
      <c r="Y9" s="23">
        <f t="shared" si="6"/>
        <v>0.28831831874447833</v>
      </c>
      <c r="Z9" s="23">
        <f t="shared" si="38"/>
        <v>1.3680262192393737</v>
      </c>
      <c r="AA9" s="83">
        <f t="shared" si="7"/>
        <v>0.62366413992667868</v>
      </c>
      <c r="AB9" s="83">
        <f t="shared" si="8"/>
        <v>0.16558089449613808</v>
      </c>
      <c r="AC9" s="83">
        <f t="shared" si="9"/>
        <v>0.78924503442281668</v>
      </c>
      <c r="AD9" s="78">
        <f t="shared" si="39"/>
        <v>0</v>
      </c>
      <c r="AE9" s="14">
        <v>3068269</v>
      </c>
      <c r="AF9" s="15">
        <v>245115</v>
      </c>
      <c r="AG9" s="16">
        <v>3256275</v>
      </c>
      <c r="AH9" s="16">
        <f t="shared" si="40"/>
        <v>188006</v>
      </c>
      <c r="AI9" s="16">
        <v>57109</v>
      </c>
      <c r="AJ9" s="16">
        <f t="shared" si="41"/>
        <v>3313384</v>
      </c>
      <c r="AK9" s="17">
        <v>19160</v>
      </c>
      <c r="AL9" s="10">
        <v>2514200</v>
      </c>
      <c r="AM9" s="11">
        <v>57426.176175861183</v>
      </c>
      <c r="AN9" s="10">
        <v>2558246.5319467145</v>
      </c>
      <c r="AO9" s="10">
        <f t="shared" si="42"/>
        <v>44046.531946714502</v>
      </c>
      <c r="AP9" s="10">
        <v>13379.644229146565</v>
      </c>
      <c r="AQ9" s="10">
        <f t="shared" si="43"/>
        <v>2602293.063893429</v>
      </c>
      <c r="AR9" s="11">
        <f t="shared" si="10"/>
        <v>7439.8468426501031</v>
      </c>
      <c r="AS9" s="59"/>
      <c r="AT9" s="7">
        <f t="shared" si="11"/>
        <v>11.466519410782702</v>
      </c>
      <c r="AU9" s="7">
        <f t="shared" si="12"/>
        <v>38.107863846738624</v>
      </c>
      <c r="AV9" s="33">
        <f t="shared" si="13"/>
        <v>12.837612792920414</v>
      </c>
      <c r="AW9" s="33">
        <f t="shared" si="14"/>
        <v>47.634829808423277</v>
      </c>
      <c r="AX9" s="7">
        <f t="shared" si="15"/>
        <v>13.437372514865819</v>
      </c>
      <c r="AY9" s="7">
        <f t="shared" si="16"/>
        <v>620.5211384142857</v>
      </c>
      <c r="AZ9" s="34">
        <f t="shared" si="44"/>
        <v>35.213937593821967</v>
      </c>
      <c r="BA9" s="32">
        <f t="shared" si="17"/>
        <v>13.9934635454629</v>
      </c>
      <c r="BB9" s="32">
        <f t="shared" si="18"/>
        <v>162.65768798863022</v>
      </c>
      <c r="BC9" s="35">
        <f t="shared" si="19"/>
        <v>16.340410150172982</v>
      </c>
      <c r="BD9" s="35">
        <f t="shared" si="20"/>
        <v>203.32210998578776</v>
      </c>
      <c r="BE9" s="32">
        <f t="shared" si="21"/>
        <v>17.109208686197196</v>
      </c>
      <c r="BF9" s="32">
        <f t="shared" si="22"/>
        <v>1598.04163492467</v>
      </c>
      <c r="BG9" s="36">
        <f t="shared" si="45"/>
        <v>150.30539882852042</v>
      </c>
      <c r="BH9" s="65">
        <f t="shared" si="23"/>
        <v>1.8478853822909056</v>
      </c>
      <c r="BI9" s="72">
        <f t="shared" si="24"/>
        <v>2.0688437505491537</v>
      </c>
      <c r="BJ9" s="65">
        <f t="shared" si="25"/>
        <v>2.1654979472906324</v>
      </c>
      <c r="BK9" s="65">
        <f t="shared" si="46"/>
        <v>0.77265033375735592</v>
      </c>
      <c r="BL9" s="65">
        <f t="shared" si="47"/>
        <v>54.115910520394699</v>
      </c>
      <c r="BM9" s="65">
        <f t="shared" si="48"/>
        <v>46.17875538746884</v>
      </c>
      <c r="BN9" s="63">
        <f t="shared" si="49"/>
        <v>0.87566326431304387</v>
      </c>
      <c r="BO9" s="36">
        <f t="shared" si="26"/>
        <v>1.0225271853410285</v>
      </c>
      <c r="BP9" s="63">
        <f t="shared" si="58"/>
        <v>1.070635977954586</v>
      </c>
      <c r="BQ9" s="63">
        <f t="shared" si="50"/>
        <v>6.8252843824960524E-2</v>
      </c>
      <c r="BR9" s="63">
        <f t="shared" si="51"/>
        <v>114.19914946237901</v>
      </c>
      <c r="BS9" s="63">
        <f t="shared" si="52"/>
        <v>93.402428144668406</v>
      </c>
      <c r="BT9" s="23">
        <f t="shared" si="53"/>
        <v>0.85318889541906995</v>
      </c>
      <c r="BU9" s="23">
        <f t="shared" si="27"/>
        <v>0.16054857353922367</v>
      </c>
      <c r="BV9" s="23">
        <f t="shared" si="54"/>
        <v>1.0137374689582936</v>
      </c>
      <c r="BW9" s="45">
        <f t="shared" si="28"/>
        <v>6.5970431536601787E-2</v>
      </c>
      <c r="BX9" s="23">
        <f t="shared" si="55"/>
        <v>1.0797079004948955</v>
      </c>
      <c r="BY9" s="23">
        <f t="shared" si="29"/>
        <v>0.28831831874447833</v>
      </c>
      <c r="BZ9" s="23">
        <f t="shared" si="30"/>
        <v>1.3680262192393737</v>
      </c>
      <c r="CA9" s="56"/>
      <c r="CB9" s="76">
        <f t="shared" si="31"/>
        <v>0</v>
      </c>
      <c r="CC9" s="76">
        <f t="shared" si="32"/>
        <v>0</v>
      </c>
      <c r="CD9" s="76">
        <f t="shared" si="32"/>
        <v>0</v>
      </c>
      <c r="CE9" s="76">
        <f t="shared" si="33"/>
        <v>0</v>
      </c>
      <c r="CF9" s="23">
        <v>1.3680262192393737</v>
      </c>
      <c r="CG9" s="81">
        <f t="shared" si="56"/>
        <v>0</v>
      </c>
      <c r="CH9" s="1">
        <v>1.3608698006914786</v>
      </c>
      <c r="CI9" s="73">
        <v>0.99262063300736048</v>
      </c>
      <c r="CJ9" s="73">
        <v>0.12571307314471256</v>
      </c>
      <c r="CK9" s="73">
        <f t="shared" si="57"/>
        <v>1.1183337061520731</v>
      </c>
      <c r="CL9" s="73">
        <v>0.24253609453940561</v>
      </c>
    </row>
    <row r="10" spans="1:90" x14ac:dyDescent="0.25">
      <c r="A10">
        <v>1941</v>
      </c>
      <c r="B10" s="41">
        <v>659433512</v>
      </c>
      <c r="C10" s="41">
        <v>386933788.59901458</v>
      </c>
      <c r="D10" s="41">
        <v>126065697.90408793</v>
      </c>
      <c r="E10" s="41">
        <f t="shared" si="0"/>
        <v>386933788.59901458</v>
      </c>
      <c r="F10" s="41">
        <f t="shared" si="1"/>
        <v>126065697.90408793</v>
      </c>
      <c r="K10" s="41">
        <f t="shared" si="34"/>
        <v>512999486.50310254</v>
      </c>
      <c r="L10" s="39">
        <v>146434025.49689752</v>
      </c>
      <c r="M10" s="39">
        <f t="shared" si="2"/>
        <v>146434025.49689752</v>
      </c>
      <c r="N10" s="41">
        <f t="shared" si="3"/>
        <v>0</v>
      </c>
      <c r="O10" s="41">
        <v>659433512</v>
      </c>
      <c r="P10" s="2">
        <v>56842500000</v>
      </c>
      <c r="Q10" s="2">
        <v>41996167</v>
      </c>
      <c r="R10" s="1">
        <f t="shared" si="35"/>
        <v>1353.5163816259708</v>
      </c>
      <c r="S10" s="23">
        <f t="shared" si="4"/>
        <v>1.1601064555570215</v>
      </c>
      <c r="T10" s="24">
        <f t="shared" si="36"/>
        <v>0.6807121231455594</v>
      </c>
      <c r="U10" s="24">
        <f t="shared" si="37"/>
        <v>0.22178070616895443</v>
      </c>
      <c r="V10" s="24"/>
      <c r="W10" s="24"/>
      <c r="X10" s="23">
        <f t="shared" si="5"/>
        <v>0.9024928293145138</v>
      </c>
      <c r="Y10" s="23">
        <f t="shared" si="6"/>
        <v>0.25761362624250783</v>
      </c>
      <c r="Z10" s="23">
        <f t="shared" si="38"/>
        <v>1.1601064555570217</v>
      </c>
      <c r="AA10" s="83">
        <f t="shared" si="7"/>
        <v>0.58676694702014864</v>
      </c>
      <c r="AB10" s="83">
        <f t="shared" si="8"/>
        <v>0.19117271962982663</v>
      </c>
      <c r="AC10" s="83">
        <f t="shared" si="9"/>
        <v>0.77793966664997527</v>
      </c>
      <c r="AD10" s="78">
        <f t="shared" si="39"/>
        <v>0</v>
      </c>
      <c r="AE10" s="14">
        <v>3096598</v>
      </c>
      <c r="AF10" s="15">
        <v>259612</v>
      </c>
      <c r="AG10" s="16">
        <v>3299666</v>
      </c>
      <c r="AH10" s="16">
        <f t="shared" si="40"/>
        <v>203068</v>
      </c>
      <c r="AI10" s="16">
        <v>56544</v>
      </c>
      <c r="AJ10" s="16">
        <f t="shared" si="41"/>
        <v>3356210</v>
      </c>
      <c r="AK10" s="17">
        <v>19447</v>
      </c>
      <c r="AL10" s="10">
        <v>2571477</v>
      </c>
      <c r="AM10" s="11">
        <v>62062.500041173043</v>
      </c>
      <c r="AN10" s="10">
        <v>2620022.1664728941</v>
      </c>
      <c r="AO10" s="10">
        <f t="shared" si="42"/>
        <v>48545.16647289414</v>
      </c>
      <c r="AP10" s="10">
        <v>13517.333568279137</v>
      </c>
      <c r="AQ10" s="10">
        <f t="shared" si="43"/>
        <v>2668567.3329457883</v>
      </c>
      <c r="AR10" s="11">
        <f t="shared" si="10"/>
        <v>7551.2892248964799</v>
      </c>
      <c r="AS10" s="59"/>
      <c r="AT10" s="7">
        <f t="shared" si="11"/>
        <v>9.231840879101993</v>
      </c>
      <c r="AU10" s="7">
        <f t="shared" si="12"/>
        <v>35.876383116532907</v>
      </c>
      <c r="AV10" s="33">
        <f t="shared" si="13"/>
        <v>10.717901999026042</v>
      </c>
      <c r="AW10" s="33">
        <f t="shared" si="14"/>
        <v>44.845478895666133</v>
      </c>
      <c r="AX10" s="7">
        <f t="shared" si="15"/>
        <v>11.292868913505062</v>
      </c>
      <c r="AY10" s="7">
        <f t="shared" si="16"/>
        <v>556.3215338692828</v>
      </c>
      <c r="AZ10" s="34">
        <f t="shared" si="44"/>
        <v>33.378950967029738</v>
      </c>
      <c r="BA10" s="32">
        <f t="shared" si="17"/>
        <v>11.117073962763609</v>
      </c>
      <c r="BB10" s="32">
        <f t="shared" si="18"/>
        <v>150.0735479149302</v>
      </c>
      <c r="BC10" s="35">
        <f t="shared" si="19"/>
        <v>13.498167027009442</v>
      </c>
      <c r="BD10" s="35">
        <f t="shared" si="20"/>
        <v>187.59193489366277</v>
      </c>
      <c r="BE10" s="32">
        <f t="shared" si="21"/>
        <v>14.202841767667245</v>
      </c>
      <c r="BF10" s="32">
        <f t="shared" si="22"/>
        <v>1432.7069917394479</v>
      </c>
      <c r="BG10" s="36">
        <f t="shared" si="45"/>
        <v>139.62660564275743</v>
      </c>
      <c r="BH10" s="65">
        <f t="shared" si="23"/>
        <v>1.6594433824794514</v>
      </c>
      <c r="BI10" s="72">
        <f t="shared" si="24"/>
        <v>1.9265660857097786</v>
      </c>
      <c r="BJ10" s="65">
        <f t="shared" si="25"/>
        <v>2.02991763323663</v>
      </c>
      <c r="BK10" s="65">
        <f t="shared" si="46"/>
        <v>0.7079952174702373</v>
      </c>
      <c r="BL10" s="65">
        <f t="shared" si="47"/>
        <v>60.261170134400942</v>
      </c>
      <c r="BM10" s="65">
        <f t="shared" si="48"/>
        <v>49.263082581608806</v>
      </c>
      <c r="BN10" s="63">
        <f t="shared" si="49"/>
        <v>0.77594888744602153</v>
      </c>
      <c r="BO10" s="36">
        <f t="shared" si="26"/>
        <v>0.94214428385118254</v>
      </c>
      <c r="BP10" s="63">
        <f t="shared" si="58"/>
        <v>0.9913291307682941</v>
      </c>
      <c r="BQ10" s="63">
        <f t="shared" si="50"/>
        <v>-8.7086799448207793E-3</v>
      </c>
      <c r="BR10" s="63">
        <f t="shared" si="51"/>
        <v>128.87446791649205</v>
      </c>
      <c r="BS10" s="63">
        <f t="shared" si="52"/>
        <v>100.87467108174113</v>
      </c>
      <c r="BT10" s="23">
        <f t="shared" si="53"/>
        <v>0.68071212314555929</v>
      </c>
      <c r="BU10" s="23">
        <f t="shared" si="27"/>
        <v>0.16140036815676045</v>
      </c>
      <c r="BV10" s="23">
        <f t="shared" si="54"/>
        <v>0.84211249130231969</v>
      </c>
      <c r="BW10" s="45">
        <f t="shared" si="28"/>
        <v>6.038033801219396E-2</v>
      </c>
      <c r="BX10" s="23">
        <f t="shared" si="55"/>
        <v>0.90249282931451369</v>
      </c>
      <c r="BY10" s="23">
        <f t="shared" si="29"/>
        <v>0.25761362624250783</v>
      </c>
      <c r="BZ10" s="23">
        <f t="shared" si="30"/>
        <v>1.1601064555570215</v>
      </c>
      <c r="CA10" s="56"/>
      <c r="CB10" s="76">
        <f t="shared" si="31"/>
        <v>0</v>
      </c>
      <c r="CC10" s="76">
        <f t="shared" si="32"/>
        <v>0</v>
      </c>
      <c r="CD10" s="76">
        <f t="shared" si="32"/>
        <v>0</v>
      </c>
      <c r="CE10" s="76">
        <f t="shared" si="33"/>
        <v>0</v>
      </c>
      <c r="CF10" s="23">
        <v>1.1601064555570215</v>
      </c>
      <c r="CG10" s="81">
        <f t="shared" si="56"/>
        <v>0</v>
      </c>
      <c r="CH10" s="1">
        <v>1.2278721537581916</v>
      </c>
      <c r="CI10" s="73">
        <v>0.88965365416986686</v>
      </c>
      <c r="CJ10" s="73">
        <v>0.11557435845665538</v>
      </c>
      <c r="CK10" s="73">
        <f t="shared" si="57"/>
        <v>1.0052280126265223</v>
      </c>
      <c r="CL10" s="73">
        <v>0.22264414113166939</v>
      </c>
    </row>
    <row r="11" spans="1:90" x14ac:dyDescent="0.25">
      <c r="A11">
        <v>1942</v>
      </c>
      <c r="B11" s="41">
        <v>700261854</v>
      </c>
      <c r="C11" s="41">
        <v>420091932.38340253</v>
      </c>
      <c r="D11" s="41">
        <v>133327179.93982455</v>
      </c>
      <c r="E11" s="41">
        <f t="shared" si="0"/>
        <v>420091932.38340253</v>
      </c>
      <c r="F11" s="41">
        <f t="shared" si="1"/>
        <v>133327179.93982455</v>
      </c>
      <c r="K11" s="41">
        <f t="shared" si="34"/>
        <v>553419112.32322705</v>
      </c>
      <c r="L11" s="39">
        <v>146842741.67677298</v>
      </c>
      <c r="M11" s="39">
        <f t="shared" si="2"/>
        <v>146842741.67677298</v>
      </c>
      <c r="N11" s="41">
        <f t="shared" si="3"/>
        <v>0</v>
      </c>
      <c r="O11" s="41">
        <v>700261854</v>
      </c>
      <c r="P11" s="2">
        <v>64267500000</v>
      </c>
      <c r="Q11" s="2">
        <v>42809191</v>
      </c>
      <c r="R11" s="1">
        <f t="shared" si="35"/>
        <v>1501.2547188756732</v>
      </c>
      <c r="S11" s="23">
        <f t="shared" si="4"/>
        <v>1.089604938732641</v>
      </c>
      <c r="T11" s="24">
        <f t="shared" si="36"/>
        <v>0.65366154336702464</v>
      </c>
      <c r="U11" s="24">
        <f t="shared" si="37"/>
        <v>0.20745661483615285</v>
      </c>
      <c r="V11" s="24"/>
      <c r="W11" s="24"/>
      <c r="X11" s="23">
        <f t="shared" si="5"/>
        <v>0.8611181582031775</v>
      </c>
      <c r="Y11" s="23">
        <f t="shared" si="6"/>
        <v>0.22848678052946353</v>
      </c>
      <c r="Z11" s="23">
        <f t="shared" si="38"/>
        <v>1.089604938732641</v>
      </c>
      <c r="AA11" s="83">
        <f t="shared" si="7"/>
        <v>0.59990692050948491</v>
      </c>
      <c r="AB11" s="83">
        <f t="shared" si="8"/>
        <v>0.19039617705611098</v>
      </c>
      <c r="AC11" s="83">
        <f t="shared" si="9"/>
        <v>0.79030309756559591</v>
      </c>
      <c r="AD11" s="78">
        <f t="shared" si="39"/>
        <v>0</v>
      </c>
      <c r="AE11" s="14">
        <v>3094868</v>
      </c>
      <c r="AF11" s="15">
        <v>291184</v>
      </c>
      <c r="AG11" s="16">
        <v>3318641</v>
      </c>
      <c r="AH11" s="16">
        <f t="shared" si="40"/>
        <v>223773</v>
      </c>
      <c r="AI11" s="16">
        <v>67411</v>
      </c>
      <c r="AJ11" s="16">
        <f t="shared" si="41"/>
        <v>3386052</v>
      </c>
      <c r="AK11" s="17">
        <v>21729</v>
      </c>
      <c r="AL11" s="10">
        <v>2585439</v>
      </c>
      <c r="AM11" s="11">
        <v>70992.105761519255</v>
      </c>
      <c r="AN11" s="10">
        <v>2639995.9690730688</v>
      </c>
      <c r="AO11" s="10">
        <f t="shared" si="42"/>
        <v>54556.969073068816</v>
      </c>
      <c r="AP11" s="10">
        <v>16435.136688450526</v>
      </c>
      <c r="AQ11" s="10">
        <f t="shared" si="43"/>
        <v>2694552.9381461376</v>
      </c>
      <c r="AR11" s="11">
        <f t="shared" si="10"/>
        <v>8437.3920690993782</v>
      </c>
      <c r="AS11" s="59"/>
      <c r="AT11" s="7">
        <f t="shared" si="11"/>
        <v>9.0416527811052827</v>
      </c>
      <c r="AU11" s="7">
        <f t="shared" si="12"/>
        <v>30.499786556728054</v>
      </c>
      <c r="AV11" s="33">
        <f t="shared" si="13"/>
        <v>10.333671318656808</v>
      </c>
      <c r="AW11" s="33">
        <f t="shared" si="14"/>
        <v>38.124733195910068</v>
      </c>
      <c r="AX11" s="7">
        <f t="shared" si="15"/>
        <v>10.886947899231329</v>
      </c>
      <c r="AY11" s="7">
        <f t="shared" si="16"/>
        <v>450.15114495194837</v>
      </c>
      <c r="AZ11" s="34">
        <f t="shared" si="44"/>
        <v>28.202792380067336</v>
      </c>
      <c r="BA11" s="32">
        <f t="shared" si="17"/>
        <v>10.823199409985593</v>
      </c>
      <c r="BB11" s="32">
        <f t="shared" si="18"/>
        <v>125.09911846491823</v>
      </c>
      <c r="BC11" s="35">
        <f t="shared" si="19"/>
        <v>12.990074879038341</v>
      </c>
      <c r="BD11" s="35">
        <f t="shared" si="20"/>
        <v>156.37389808114779</v>
      </c>
      <c r="BE11" s="32">
        <f t="shared" si="21"/>
        <v>13.680848940177235</v>
      </c>
      <c r="BF11" s="32">
        <f t="shared" si="22"/>
        <v>1159.2840712574546</v>
      </c>
      <c r="BG11" s="36">
        <f t="shared" si="45"/>
        <v>115.67767723335903</v>
      </c>
      <c r="BH11" s="65">
        <f t="shared" si="23"/>
        <v>2.0085815358906705</v>
      </c>
      <c r="BI11" s="72">
        <f t="shared" si="24"/>
        <v>2.2956003632424133</v>
      </c>
      <c r="BJ11" s="65">
        <f t="shared" si="25"/>
        <v>2.4185094320694138</v>
      </c>
      <c r="BK11" s="65">
        <f t="shared" si="46"/>
        <v>0.88315141323997526</v>
      </c>
      <c r="BL11" s="65">
        <f t="shared" si="47"/>
        <v>49.786378204286713</v>
      </c>
      <c r="BM11" s="65">
        <f t="shared" si="48"/>
        <v>41.347781684867911</v>
      </c>
      <c r="BN11" s="63">
        <f t="shared" si="49"/>
        <v>0.93361063766242069</v>
      </c>
      <c r="BO11" s="36">
        <f t="shared" si="26"/>
        <v>1.1205256072351828</v>
      </c>
      <c r="BP11" s="63">
        <f t="shared" si="58"/>
        <v>1.1801118707115386</v>
      </c>
      <c r="BQ11" s="63">
        <f t="shared" si="50"/>
        <v>0.16560923967154273</v>
      </c>
      <c r="BR11" s="63">
        <f t="shared" si="51"/>
        <v>107.11103319300274</v>
      </c>
      <c r="BS11" s="63">
        <f t="shared" si="52"/>
        <v>84.737729093179823</v>
      </c>
      <c r="BT11" s="23">
        <f t="shared" si="53"/>
        <v>0.65366154336702476</v>
      </c>
      <c r="BU11" s="23">
        <f t="shared" si="27"/>
        <v>0.14742216126590219</v>
      </c>
      <c r="BV11" s="23">
        <f t="shared" si="54"/>
        <v>0.80108370463292689</v>
      </c>
      <c r="BW11" s="45">
        <f t="shared" si="28"/>
        <v>6.0034453570250688E-2</v>
      </c>
      <c r="BX11" s="23">
        <f t="shared" si="55"/>
        <v>0.86111815820317761</v>
      </c>
      <c r="BY11" s="23">
        <f t="shared" si="29"/>
        <v>0.22848678052946353</v>
      </c>
      <c r="BZ11" s="23">
        <f t="shared" si="30"/>
        <v>1.0896049387326412</v>
      </c>
      <c r="CA11" s="56"/>
      <c r="CB11" s="76">
        <f t="shared" si="31"/>
        <v>0</v>
      </c>
      <c r="CC11" s="76">
        <f t="shared" si="32"/>
        <v>0</v>
      </c>
      <c r="CD11" s="76">
        <f t="shared" si="32"/>
        <v>0</v>
      </c>
      <c r="CE11" s="76">
        <f t="shared" si="33"/>
        <v>0</v>
      </c>
      <c r="CF11" s="23">
        <v>1.0896049387326407</v>
      </c>
      <c r="CG11" s="81">
        <f t="shared" si="56"/>
        <v>0</v>
      </c>
      <c r="CH11" s="1">
        <v>1.0665182199400942</v>
      </c>
      <c r="CI11" s="73">
        <v>0.76661914018279742</v>
      </c>
      <c r="CJ11" s="73">
        <v>0.10259433365898316</v>
      </c>
      <c r="CK11" s="73">
        <f t="shared" si="57"/>
        <v>0.8692134738417806</v>
      </c>
      <c r="CL11" s="73">
        <v>0.1973047460983135</v>
      </c>
    </row>
    <row r="12" spans="1:90" x14ac:dyDescent="0.25">
      <c r="A12">
        <v>1943</v>
      </c>
      <c r="B12" s="41">
        <v>751816754</v>
      </c>
      <c r="C12" s="41">
        <v>461176243.27350366</v>
      </c>
      <c r="D12" s="41">
        <v>139227948.98220164</v>
      </c>
      <c r="E12" s="41">
        <f t="shared" si="0"/>
        <v>461176243.2735036</v>
      </c>
      <c r="F12" s="41">
        <f t="shared" si="1"/>
        <v>139227948.98220161</v>
      </c>
      <c r="K12" s="41">
        <f t="shared" si="34"/>
        <v>600404192.25570524</v>
      </c>
      <c r="L12" s="39">
        <v>151412561.74429473</v>
      </c>
      <c r="M12" s="39">
        <f t="shared" si="2"/>
        <v>151412561.7442947</v>
      </c>
      <c r="N12" s="41">
        <f t="shared" si="3"/>
        <v>0</v>
      </c>
      <c r="O12" s="41">
        <v>751816754.00000012</v>
      </c>
      <c r="P12" s="2">
        <v>81317500000</v>
      </c>
      <c r="Q12" s="2">
        <v>43681359</v>
      </c>
      <c r="R12" s="1">
        <f t="shared" si="35"/>
        <v>1861.6064578027438</v>
      </c>
      <c r="S12" s="23">
        <f t="shared" si="4"/>
        <v>0.92454484459064779</v>
      </c>
      <c r="T12" s="24">
        <f t="shared" si="36"/>
        <v>0.56713037571679348</v>
      </c>
      <c r="U12" s="24">
        <f t="shared" si="37"/>
        <v>0.17121523532105834</v>
      </c>
      <c r="V12" s="24"/>
      <c r="W12" s="24"/>
      <c r="X12" s="23">
        <f t="shared" si="5"/>
        <v>0.73834561103785179</v>
      </c>
      <c r="Y12" s="23">
        <f t="shared" si="6"/>
        <v>0.18619923355279577</v>
      </c>
      <c r="Z12" s="23">
        <f t="shared" si="38"/>
        <v>0.92454484459064756</v>
      </c>
      <c r="AA12" s="83">
        <f t="shared" si="7"/>
        <v>0.61341575699110273</v>
      </c>
      <c r="AB12" s="83">
        <f t="shared" si="8"/>
        <v>0.18518867562001903</v>
      </c>
      <c r="AC12" s="83">
        <f t="shared" si="9"/>
        <v>0.79860443261112168</v>
      </c>
      <c r="AD12" s="78">
        <f t="shared" si="39"/>
        <v>0</v>
      </c>
      <c r="AE12" s="14">
        <v>3075162</v>
      </c>
      <c r="AF12" s="15">
        <v>323983</v>
      </c>
      <c r="AG12" s="16">
        <v>3297983</v>
      </c>
      <c r="AH12" s="16">
        <f t="shared" si="40"/>
        <v>222821</v>
      </c>
      <c r="AI12" s="16">
        <v>101162</v>
      </c>
      <c r="AJ12" s="16">
        <f t="shared" si="41"/>
        <v>3399145</v>
      </c>
      <c r="AK12" s="17">
        <v>24847</v>
      </c>
      <c r="AL12" s="10">
        <v>2575061</v>
      </c>
      <c r="AM12" s="11">
        <v>80516.792597891123</v>
      </c>
      <c r="AN12" s="10">
        <v>2630436.844545716</v>
      </c>
      <c r="AO12" s="10">
        <f t="shared" si="42"/>
        <v>55375.844545715954</v>
      </c>
      <c r="AP12" s="10">
        <v>25140.948052175139</v>
      </c>
      <c r="AQ12" s="10">
        <f t="shared" si="43"/>
        <v>2685812.6890914319</v>
      </c>
      <c r="AR12" s="11">
        <f t="shared" si="10"/>
        <v>9648.1145354554865</v>
      </c>
      <c r="AS12" s="59"/>
      <c r="AT12" s="7">
        <f t="shared" si="11"/>
        <v>8.0558440633339448</v>
      </c>
      <c r="AU12" s="7">
        <f t="shared" si="12"/>
        <v>23.084279608277686</v>
      </c>
      <c r="AV12" s="33">
        <f t="shared" si="13"/>
        <v>8.8941861842990217</v>
      </c>
      <c r="AW12" s="33">
        <f t="shared" si="14"/>
        <v>28.855349510347107</v>
      </c>
      <c r="AX12" s="7">
        <f t="shared" si="15"/>
        <v>9.488250634150285</v>
      </c>
      <c r="AY12" s="7">
        <f t="shared" si="16"/>
        <v>327.34074803173496</v>
      </c>
      <c r="AZ12" s="34">
        <f t="shared" si="44"/>
        <v>20.464181083304069</v>
      </c>
      <c r="BA12" s="32">
        <f t="shared" si="17"/>
        <v>9.6203645433992193</v>
      </c>
      <c r="BB12" s="32">
        <f t="shared" si="18"/>
        <v>92.886389522233856</v>
      </c>
      <c r="BC12" s="35">
        <f t="shared" si="19"/>
        <v>11.151332104960273</v>
      </c>
      <c r="BD12" s="35">
        <f t="shared" si="20"/>
        <v>116.10798690279232</v>
      </c>
      <c r="BE12" s="32">
        <f t="shared" si="21"/>
        <v>12.00826097546255</v>
      </c>
      <c r="BF12" s="32">
        <f t="shared" si="22"/>
        <v>843.00777488236338</v>
      </c>
      <c r="BG12" s="36">
        <f t="shared" si="45"/>
        <v>82.343652373526851</v>
      </c>
      <c r="BH12" s="65">
        <f t="shared" si="23"/>
        <v>2.460996411773626</v>
      </c>
      <c r="BI12" s="72">
        <f t="shared" si="24"/>
        <v>2.7171032747309387</v>
      </c>
      <c r="BJ12" s="65">
        <f t="shared" si="25"/>
        <v>2.898585248308414</v>
      </c>
      <c r="BK12" s="65">
        <f t="shared" si="46"/>
        <v>1.0642227725462488</v>
      </c>
      <c r="BL12" s="65">
        <f t="shared" si="47"/>
        <v>40.633947908900268</v>
      </c>
      <c r="BM12" s="65">
        <f t="shared" si="48"/>
        <v>34.499589086903349</v>
      </c>
      <c r="BN12" s="63">
        <f t="shared" si="49"/>
        <v>1.1411952333110666</v>
      </c>
      <c r="BO12" s="36">
        <f t="shared" si="26"/>
        <v>1.3228029962732399</v>
      </c>
      <c r="BP12" s="63">
        <f t="shared" si="58"/>
        <v>1.4244543565613295</v>
      </c>
      <c r="BQ12" s="63">
        <f t="shared" si="50"/>
        <v>0.35378883271649042</v>
      </c>
      <c r="BR12" s="63">
        <f t="shared" si="51"/>
        <v>87.627425247702575</v>
      </c>
      <c r="BS12" s="63">
        <f t="shared" si="52"/>
        <v>70.202319603558692</v>
      </c>
      <c r="BT12" s="23">
        <f t="shared" si="53"/>
        <v>0.56713037571679359</v>
      </c>
      <c r="BU12" s="23">
        <f t="shared" si="27"/>
        <v>0.10438890633331477</v>
      </c>
      <c r="BV12" s="23">
        <f t="shared" si="54"/>
        <v>0.67151928205010836</v>
      </c>
      <c r="BW12" s="45">
        <f t="shared" si="28"/>
        <v>6.6826328987743586E-2</v>
      </c>
      <c r="BX12" s="23">
        <f t="shared" si="55"/>
        <v>0.7383456110378519</v>
      </c>
      <c r="BY12" s="23">
        <f t="shared" si="29"/>
        <v>0.18619923355279577</v>
      </c>
      <c r="BZ12" s="23">
        <f t="shared" si="30"/>
        <v>0.92454484459064767</v>
      </c>
      <c r="CA12" s="56"/>
      <c r="CB12" s="76">
        <f t="shared" si="31"/>
        <v>0</v>
      </c>
      <c r="CC12" s="76">
        <f t="shared" si="32"/>
        <v>0</v>
      </c>
      <c r="CD12" s="76">
        <f t="shared" si="32"/>
        <v>0</v>
      </c>
      <c r="CE12" s="76">
        <f t="shared" si="33"/>
        <v>0</v>
      </c>
      <c r="CF12" s="23">
        <v>0.92454484459064779</v>
      </c>
      <c r="CG12" s="81">
        <f t="shared" si="56"/>
        <v>0</v>
      </c>
      <c r="CH12" s="1">
        <v>0.90487715436406679</v>
      </c>
      <c r="CI12" s="73">
        <v>0.64418250990615422</v>
      </c>
      <c r="CJ12" s="73">
        <v>8.9296848037894672E-2</v>
      </c>
      <c r="CK12" s="73">
        <f t="shared" si="57"/>
        <v>0.73347935794404884</v>
      </c>
      <c r="CL12" s="73">
        <v>0.17139779642001793</v>
      </c>
    </row>
    <row r="13" spans="1:90" x14ac:dyDescent="0.25">
      <c r="A13">
        <v>1944</v>
      </c>
      <c r="B13" s="41">
        <v>984813699</v>
      </c>
      <c r="C13" s="41">
        <v>606284652.93553996</v>
      </c>
      <c r="D13" s="41">
        <v>181196702.749244</v>
      </c>
      <c r="E13" s="41">
        <f t="shared" si="0"/>
        <v>606284652.93553996</v>
      </c>
      <c r="F13" s="41">
        <f t="shared" si="1"/>
        <v>181196702.749244</v>
      </c>
      <c r="K13" s="41">
        <f t="shared" si="34"/>
        <v>787481355.68478394</v>
      </c>
      <c r="L13" s="39">
        <v>197332343.31521612</v>
      </c>
      <c r="M13" s="39">
        <f t="shared" si="2"/>
        <v>197332343.31521612</v>
      </c>
      <c r="N13" s="41">
        <f t="shared" si="3"/>
        <v>0</v>
      </c>
      <c r="O13" s="41">
        <v>984813699</v>
      </c>
      <c r="P13" s="2">
        <v>105517500000</v>
      </c>
      <c r="Q13" s="2">
        <v>44618646</v>
      </c>
      <c r="R13" s="1">
        <f t="shared" si="35"/>
        <v>2364.8745414641226</v>
      </c>
      <c r="S13" s="23">
        <f t="shared" si="4"/>
        <v>0.93331788471106691</v>
      </c>
      <c r="T13" s="24">
        <f t="shared" si="36"/>
        <v>0.5745820863226857</v>
      </c>
      <c r="U13" s="24">
        <f t="shared" si="37"/>
        <v>0.17172194446347194</v>
      </c>
      <c r="V13" s="24"/>
      <c r="W13" s="24"/>
      <c r="X13" s="23">
        <f t="shared" si="5"/>
        <v>0.7463040307861577</v>
      </c>
      <c r="Y13" s="23">
        <f t="shared" si="6"/>
        <v>0.18701385392490927</v>
      </c>
      <c r="Z13" s="23">
        <f t="shared" si="38"/>
        <v>0.93331788471106703</v>
      </c>
      <c r="AA13" s="83">
        <f t="shared" si="7"/>
        <v>0.61563385394737469</v>
      </c>
      <c r="AB13" s="83">
        <f t="shared" si="8"/>
        <v>0.18399084307340041</v>
      </c>
      <c r="AC13" s="83">
        <f t="shared" si="9"/>
        <v>0.7996246970207751</v>
      </c>
      <c r="AD13" s="78">
        <f t="shared" si="39"/>
        <v>0</v>
      </c>
      <c r="AE13" s="14">
        <v>3132536</v>
      </c>
      <c r="AF13" s="15">
        <v>347216</v>
      </c>
      <c r="AG13" s="16">
        <v>3379268</v>
      </c>
      <c r="AH13" s="16">
        <f t="shared" si="40"/>
        <v>246732</v>
      </c>
      <c r="AI13" s="16">
        <v>100484</v>
      </c>
      <c r="AJ13" s="16">
        <f t="shared" si="41"/>
        <v>3479752</v>
      </c>
      <c r="AK13" s="17">
        <v>26898</v>
      </c>
      <c r="AL13" s="10">
        <v>2638875</v>
      </c>
      <c r="AM13" s="11">
        <v>87918.191818881547</v>
      </c>
      <c r="AN13" s="10">
        <v>2701349.7457025489</v>
      </c>
      <c r="AO13" s="10">
        <f t="shared" si="42"/>
        <v>62474.745702548884</v>
      </c>
      <c r="AP13" s="10">
        <v>25443.446116332459</v>
      </c>
      <c r="AQ13" s="10">
        <f t="shared" si="43"/>
        <v>2763824.4914050978</v>
      </c>
      <c r="AR13" s="11">
        <f t="shared" si="10"/>
        <v>10444.519852484473</v>
      </c>
      <c r="AS13" s="59"/>
      <c r="AT13" s="7">
        <f t="shared" si="11"/>
        <v>8.1841277187471615</v>
      </c>
      <c r="AU13" s="7">
        <f t="shared" si="12"/>
        <v>22.066957313163314</v>
      </c>
      <c r="AV13" s="33">
        <f t="shared" si="13"/>
        <v>9.0337183036979596</v>
      </c>
      <c r="AW13" s="33">
        <f t="shared" si="14"/>
        <v>27.583696641454143</v>
      </c>
      <c r="AX13" s="7">
        <f t="shared" si="15"/>
        <v>9.5693817714655154</v>
      </c>
      <c r="AY13" s="7">
        <f t="shared" si="16"/>
        <v>310.22027456953066</v>
      </c>
      <c r="AZ13" s="34">
        <f t="shared" si="44"/>
        <v>19.820211716062104</v>
      </c>
      <c r="BA13" s="32">
        <f t="shared" si="17"/>
        <v>9.7151531268337283</v>
      </c>
      <c r="BB13" s="32">
        <f t="shared" si="18"/>
        <v>87.149206460383581</v>
      </c>
      <c r="BC13" s="35">
        <f t="shared" si="19"/>
        <v>11.300778521280089</v>
      </c>
      <c r="BD13" s="35">
        <f t="shared" si="20"/>
        <v>108.93650807547948</v>
      </c>
      <c r="BE13" s="32">
        <f t="shared" si="21"/>
        <v>12.048187380050239</v>
      </c>
      <c r="BF13" s="32">
        <f t="shared" si="22"/>
        <v>798.91704580238309</v>
      </c>
      <c r="BG13" s="36">
        <f t="shared" si="45"/>
        <v>78.276116567336743</v>
      </c>
      <c r="BH13" s="65">
        <f t="shared" si="23"/>
        <v>2.6381666156745105</v>
      </c>
      <c r="BI13" s="72">
        <f t="shared" si="24"/>
        <v>2.9120334949846107</v>
      </c>
      <c r="BJ13" s="65">
        <f t="shared" si="25"/>
        <v>3.0847054676694574</v>
      </c>
      <c r="BK13" s="65">
        <f t="shared" si="46"/>
        <v>1.126456180407176</v>
      </c>
      <c r="BL13" s="65">
        <f t="shared" si="47"/>
        <v>37.905111605103308</v>
      </c>
      <c r="BM13" s="65">
        <f t="shared" si="48"/>
        <v>32.418005883573557</v>
      </c>
      <c r="BN13" s="63">
        <f t="shared" si="49"/>
        <v>1.2160402857691472</v>
      </c>
      <c r="BO13" s="36">
        <f t="shared" si="26"/>
        <v>1.414512129970926</v>
      </c>
      <c r="BP13" s="63">
        <f t="shared" si="58"/>
        <v>1.5080648789950128</v>
      </c>
      <c r="BQ13" s="63">
        <f t="shared" si="50"/>
        <v>0.41082729186653466</v>
      </c>
      <c r="BR13" s="63">
        <f t="shared" si="51"/>
        <v>82.234117709965389</v>
      </c>
      <c r="BS13" s="63">
        <f t="shared" si="52"/>
        <v>66.310144472458532</v>
      </c>
      <c r="BT13" s="23">
        <f t="shared" si="53"/>
        <v>0.57458208632268581</v>
      </c>
      <c r="BU13" s="23">
        <f t="shared" si="27"/>
        <v>0.10960172294621927</v>
      </c>
      <c r="BV13" s="23">
        <f t="shared" si="54"/>
        <v>0.6841838092689051</v>
      </c>
      <c r="BW13" s="45">
        <f t="shared" si="28"/>
        <v>6.2120221517252633E-2</v>
      </c>
      <c r="BX13" s="23">
        <f t="shared" si="55"/>
        <v>0.7463040307861577</v>
      </c>
      <c r="BY13" s="23">
        <f t="shared" si="29"/>
        <v>0.18701385392490927</v>
      </c>
      <c r="BZ13" s="23">
        <f t="shared" si="30"/>
        <v>0.93331788471106703</v>
      </c>
      <c r="CA13" s="56"/>
      <c r="CB13" s="76">
        <f t="shared" si="31"/>
        <v>0</v>
      </c>
      <c r="CC13" s="76">
        <f t="shared" si="32"/>
        <v>0</v>
      </c>
      <c r="CD13" s="76">
        <f t="shared" si="32"/>
        <v>0</v>
      </c>
      <c r="CE13" s="76">
        <f t="shared" si="33"/>
        <v>0</v>
      </c>
      <c r="CF13" s="23">
        <v>0.93331788471106691</v>
      </c>
      <c r="CG13" s="81">
        <f t="shared" si="56"/>
        <v>0</v>
      </c>
      <c r="CH13" s="1">
        <v>0.91632799583007551</v>
      </c>
      <c r="CI13" s="73">
        <v>0.64458390803120136</v>
      </c>
      <c r="CJ13" s="73">
        <v>9.3219927236861982E-2</v>
      </c>
      <c r="CK13" s="73">
        <f t="shared" si="57"/>
        <v>0.73780383526806337</v>
      </c>
      <c r="CL13" s="73">
        <v>0.17852416056201212</v>
      </c>
    </row>
    <row r="14" spans="1:90" x14ac:dyDescent="0.25">
      <c r="A14">
        <v>1945</v>
      </c>
      <c r="B14" s="41">
        <v>1247103207.5</v>
      </c>
      <c r="C14" s="41">
        <v>719142123.35091364</v>
      </c>
      <c r="D14" s="41">
        <v>242242711.75955802</v>
      </c>
      <c r="E14" s="41">
        <f t="shared" si="0"/>
        <v>719142123.35091341</v>
      </c>
      <c r="F14" s="41">
        <f t="shared" si="1"/>
        <v>242242711.75955796</v>
      </c>
      <c r="K14" s="41">
        <f t="shared" si="34"/>
        <v>961384835.11047137</v>
      </c>
      <c r="L14" s="39">
        <v>285718372.38952845</v>
      </c>
      <c r="M14" s="39">
        <f t="shared" si="2"/>
        <v>285718372.38952839</v>
      </c>
      <c r="N14" s="41">
        <f t="shared" si="3"/>
        <v>0</v>
      </c>
      <c r="O14" s="41">
        <v>1247103207.5000002</v>
      </c>
      <c r="P14" s="2">
        <v>125125000000</v>
      </c>
      <c r="Q14" s="2">
        <v>45627025</v>
      </c>
      <c r="R14" s="1">
        <f t="shared" si="35"/>
        <v>2742.3440384289793</v>
      </c>
      <c r="S14" s="23">
        <f t="shared" si="4"/>
        <v>0.99668588011988013</v>
      </c>
      <c r="T14" s="24">
        <f t="shared" si="36"/>
        <v>0.57473895972100975</v>
      </c>
      <c r="U14" s="24">
        <f t="shared" si="37"/>
        <v>0.19360056883880755</v>
      </c>
      <c r="V14" s="24"/>
      <c r="W14" s="24"/>
      <c r="X14" s="23">
        <f t="shared" si="5"/>
        <v>0.76833952855981735</v>
      </c>
      <c r="Y14" s="23">
        <f t="shared" si="6"/>
        <v>0.22834635156006264</v>
      </c>
      <c r="Z14" s="23">
        <f t="shared" si="38"/>
        <v>0.99668588011988002</v>
      </c>
      <c r="AA14" s="83">
        <f t="shared" si="7"/>
        <v>0.57665004710599588</v>
      </c>
      <c r="AB14" s="83">
        <f t="shared" si="8"/>
        <v>0.19424431779400902</v>
      </c>
      <c r="AC14" s="83">
        <f t="shared" si="9"/>
        <v>0.77089436490000496</v>
      </c>
      <c r="AD14" s="78">
        <f t="shared" si="39"/>
        <v>0</v>
      </c>
      <c r="AE14" s="14">
        <v>3238940</v>
      </c>
      <c r="AF14" s="15">
        <v>377976</v>
      </c>
      <c r="AG14" s="16">
        <v>3513097</v>
      </c>
      <c r="AH14" s="16">
        <f t="shared" si="40"/>
        <v>274157</v>
      </c>
      <c r="AI14" s="16">
        <v>103819</v>
      </c>
      <c r="AJ14" s="16">
        <f t="shared" si="41"/>
        <v>3616916</v>
      </c>
      <c r="AK14" s="17">
        <v>28517</v>
      </c>
      <c r="AL14" s="10">
        <v>2740855</v>
      </c>
      <c r="AM14" s="11">
        <v>97467.523831885948</v>
      </c>
      <c r="AN14" s="10">
        <v>2811551.0334285204</v>
      </c>
      <c r="AO14" s="10">
        <f t="shared" si="42"/>
        <v>70696.03342852043</v>
      </c>
      <c r="AP14" s="10">
        <v>26771.490403365722</v>
      </c>
      <c r="AQ14" s="10">
        <f t="shared" si="43"/>
        <v>2882247.0668570409</v>
      </c>
      <c r="AR14" s="11">
        <f t="shared" si="10"/>
        <v>11073.179144668737</v>
      </c>
      <c r="AS14" s="59"/>
      <c r="AT14" s="7">
        <f t="shared" si="11"/>
        <v>8.0963614280179623</v>
      </c>
      <c r="AU14" s="7">
        <f t="shared" si="12"/>
        <v>23.370314502567606</v>
      </c>
      <c r="AV14" s="33">
        <f t="shared" si="13"/>
        <v>9.1156587838051184</v>
      </c>
      <c r="AW14" s="33">
        <f t="shared" si="14"/>
        <v>29.212893128209508</v>
      </c>
      <c r="AX14" s="7">
        <f t="shared" si="15"/>
        <v>9.6925244816542602</v>
      </c>
      <c r="AY14" s="7">
        <f t="shared" si="16"/>
        <v>365.35276120523781</v>
      </c>
      <c r="AZ14" s="34">
        <f t="shared" si="44"/>
        <v>21.157820674813738</v>
      </c>
      <c r="BA14" s="32">
        <f t="shared" si="17"/>
        <v>9.5676819400021174</v>
      </c>
      <c r="BB14" s="32">
        <f t="shared" si="18"/>
        <v>90.629346546841177</v>
      </c>
      <c r="BC14" s="35">
        <f t="shared" si="19"/>
        <v>11.390223099510237</v>
      </c>
      <c r="BD14" s="35">
        <f t="shared" si="20"/>
        <v>113.28668318355147</v>
      </c>
      <c r="BE14" s="32">
        <f t="shared" si="21"/>
        <v>12.163095690583912</v>
      </c>
      <c r="BF14" s="32">
        <f t="shared" si="22"/>
        <v>940.90094228322482</v>
      </c>
      <c r="BG14" s="36">
        <f t="shared" si="45"/>
        <v>82.049364885651826</v>
      </c>
      <c r="BH14" s="65">
        <f t="shared" si="23"/>
        <v>2.2160394795729523</v>
      </c>
      <c r="BI14" s="72">
        <f t="shared" si="24"/>
        <v>2.4950293939846193</v>
      </c>
      <c r="BJ14" s="65">
        <f t="shared" si="25"/>
        <v>2.6529221921521104</v>
      </c>
      <c r="BK14" s="65">
        <f t="shared" si="46"/>
        <v>0.97566174647528003</v>
      </c>
      <c r="BL14" s="65">
        <f t="shared" si="47"/>
        <v>45.12554984772688</v>
      </c>
      <c r="BM14" s="65">
        <f t="shared" si="48"/>
        <v>37.694283042231909</v>
      </c>
      <c r="BN14" s="63">
        <f t="shared" si="49"/>
        <v>1.0168638918338022</v>
      </c>
      <c r="BO14" s="36">
        <f t="shared" si="26"/>
        <v>1.2105655959776491</v>
      </c>
      <c r="BP14" s="63">
        <f t="shared" si="58"/>
        <v>1.2927073556827882</v>
      </c>
      <c r="BQ14" s="63">
        <f t="shared" si="50"/>
        <v>0.25673874446159856</v>
      </c>
      <c r="BR14" s="63">
        <f t="shared" si="51"/>
        <v>98.341578261433781</v>
      </c>
      <c r="BS14" s="63">
        <f t="shared" si="52"/>
        <v>77.357028688973102</v>
      </c>
      <c r="BT14" s="23">
        <f t="shared" si="53"/>
        <v>0.57473895972100963</v>
      </c>
      <c r="BU14" s="23">
        <f t="shared" si="27"/>
        <v>0.1271300209195079</v>
      </c>
      <c r="BV14" s="23">
        <f t="shared" si="54"/>
        <v>0.7018689806405175</v>
      </c>
      <c r="BW14" s="45">
        <f t="shared" si="28"/>
        <v>6.6470547919299655E-2</v>
      </c>
      <c r="BX14" s="23">
        <f t="shared" si="55"/>
        <v>0.76833952855981713</v>
      </c>
      <c r="BY14" s="23">
        <f t="shared" si="29"/>
        <v>0.22834635156006264</v>
      </c>
      <c r="BZ14" s="23">
        <f t="shared" si="30"/>
        <v>0.9966858801198798</v>
      </c>
      <c r="CA14" s="56"/>
      <c r="CB14" s="76">
        <f t="shared" si="31"/>
        <v>0</v>
      </c>
      <c r="CC14" s="76">
        <f t="shared" si="32"/>
        <v>0</v>
      </c>
      <c r="CD14" s="76">
        <f t="shared" si="32"/>
        <v>0</v>
      </c>
      <c r="CE14" s="76">
        <f t="shared" si="33"/>
        <v>0</v>
      </c>
      <c r="CF14" s="23">
        <v>0.99668588011988024</v>
      </c>
      <c r="CG14" s="81">
        <f t="shared" si="56"/>
        <v>0</v>
      </c>
      <c r="CH14" s="1">
        <v>0.9967196678690381</v>
      </c>
      <c r="CI14" s="73">
        <v>0.66068099273274383</v>
      </c>
      <c r="CJ14" s="73">
        <v>0.14659468686058214</v>
      </c>
      <c r="CK14" s="73">
        <f t="shared" si="57"/>
        <v>0.80727567959332602</v>
      </c>
      <c r="CL14" s="73">
        <v>0.1894439882757121</v>
      </c>
    </row>
    <row r="15" spans="1:90" ht="13.35" customHeight="1" x14ac:dyDescent="0.25">
      <c r="A15">
        <v>1946</v>
      </c>
      <c r="B15" s="41">
        <v>1671928716</v>
      </c>
      <c r="C15" s="41">
        <v>952635536.00158405</v>
      </c>
      <c r="D15" s="41">
        <v>328607112.15044856</v>
      </c>
      <c r="E15" s="41">
        <f t="shared" si="0"/>
        <v>952635536.00158405</v>
      </c>
      <c r="F15" s="41">
        <f t="shared" si="1"/>
        <v>328607112.15044856</v>
      </c>
      <c r="K15" s="41">
        <f t="shared" si="34"/>
        <v>1281242648.1520326</v>
      </c>
      <c r="L15" s="39">
        <v>390686067.84796751</v>
      </c>
      <c r="M15" s="39">
        <f t="shared" si="2"/>
        <v>390686067.84796751</v>
      </c>
      <c r="N15" s="41">
        <f t="shared" si="3"/>
        <v>0</v>
      </c>
      <c r="O15" s="41">
        <v>1671928716</v>
      </c>
      <c r="P15" s="2">
        <v>160022500000</v>
      </c>
      <c r="Q15" s="2">
        <v>46712471</v>
      </c>
      <c r="R15" s="1">
        <f t="shared" si="35"/>
        <v>3425.6911821256467</v>
      </c>
      <c r="S15" s="23">
        <f t="shared" si="4"/>
        <v>1.044808521301692</v>
      </c>
      <c r="T15" s="24">
        <f t="shared" si="36"/>
        <v>0.59531349404089051</v>
      </c>
      <c r="U15" s="24">
        <f t="shared" si="37"/>
        <v>0.20535056767045171</v>
      </c>
      <c r="V15" s="24"/>
      <c r="W15" s="24"/>
      <c r="X15" s="23">
        <f t="shared" si="5"/>
        <v>0.80066406171134219</v>
      </c>
      <c r="Y15" s="23">
        <f t="shared" si="6"/>
        <v>0.2441444595903498</v>
      </c>
      <c r="Z15" s="23">
        <f t="shared" si="38"/>
        <v>1.044808521301692</v>
      </c>
      <c r="AA15" s="83">
        <f t="shared" si="7"/>
        <v>0.56978238778069046</v>
      </c>
      <c r="AB15" s="83">
        <f t="shared" si="8"/>
        <v>0.19654373359686261</v>
      </c>
      <c r="AC15" s="83">
        <f t="shared" si="9"/>
        <v>0.76632612137755307</v>
      </c>
      <c r="AD15" s="78">
        <f t="shared" si="39"/>
        <v>0</v>
      </c>
      <c r="AE15" s="14">
        <v>3415854</v>
      </c>
      <c r="AF15" s="15">
        <v>407335</v>
      </c>
      <c r="AG15" s="16">
        <v>3710610</v>
      </c>
      <c r="AH15" s="16">
        <f t="shared" si="40"/>
        <v>294756</v>
      </c>
      <c r="AI15" s="16">
        <v>112579</v>
      </c>
      <c r="AJ15" s="16">
        <f t="shared" si="41"/>
        <v>3823189</v>
      </c>
      <c r="AK15" s="17">
        <v>29800</v>
      </c>
      <c r="AL15" s="10">
        <v>2908786</v>
      </c>
      <c r="AM15" s="11">
        <v>106923.78589441744</v>
      </c>
      <c r="AN15" s="10">
        <v>2986158.2548641656</v>
      </c>
      <c r="AO15" s="10">
        <f t="shared" si="42"/>
        <v>77372.254864165559</v>
      </c>
      <c r="AP15" s="10">
        <v>29551.53103025179</v>
      </c>
      <c r="AQ15" s="10">
        <f t="shared" si="43"/>
        <v>3063530.5097283311</v>
      </c>
      <c r="AR15" s="11">
        <f t="shared" si="10"/>
        <v>11571.369306418219</v>
      </c>
      <c r="AS15" s="59"/>
      <c r="AT15" s="7">
        <f t="shared" si="11"/>
        <v>8.14102837132201</v>
      </c>
      <c r="AU15" s="7">
        <f t="shared" si="12"/>
        <v>23.549246780020162</v>
      </c>
      <c r="AV15" s="33">
        <f t="shared" si="13"/>
        <v>9.1863759454303811</v>
      </c>
      <c r="AW15" s="33">
        <f t="shared" si="14"/>
        <v>29.436558475025201</v>
      </c>
      <c r="AX15" s="7">
        <f t="shared" si="15"/>
        <v>9.7826701121585362</v>
      </c>
      <c r="AY15" s="7">
        <f t="shared" si="16"/>
        <v>382.70439558472782</v>
      </c>
      <c r="AZ15" s="34">
        <f t="shared" si="44"/>
        <v>21.300649081204963</v>
      </c>
      <c r="BA15" s="32">
        <f t="shared" si="17"/>
        <v>9.5601960152083283</v>
      </c>
      <c r="BB15" s="32">
        <f t="shared" si="18"/>
        <v>89.712802038375443</v>
      </c>
      <c r="BC15" s="35">
        <f t="shared" si="19"/>
        <v>11.415020751612502</v>
      </c>
      <c r="BD15" s="35">
        <f t="shared" si="20"/>
        <v>112.14100254796931</v>
      </c>
      <c r="BE15" s="32">
        <f t="shared" si="21"/>
        <v>12.208462309960785</v>
      </c>
      <c r="BF15" s="32">
        <f t="shared" si="22"/>
        <v>985.58698512017725</v>
      </c>
      <c r="BG15" s="36">
        <f t="shared" si="45"/>
        <v>81.146583250057191</v>
      </c>
      <c r="BH15" s="65">
        <f t="shared" si="23"/>
        <v>2.1272367041626121</v>
      </c>
      <c r="BI15" s="72">
        <f t="shared" si="24"/>
        <v>2.4003842264196278</v>
      </c>
      <c r="BJ15" s="65">
        <f t="shared" si="25"/>
        <v>2.5561948660693465</v>
      </c>
      <c r="BK15" s="65">
        <f t="shared" si="46"/>
        <v>0.93851977229054584</v>
      </c>
      <c r="BL15" s="65">
        <f t="shared" si="47"/>
        <v>47.00934306197253</v>
      </c>
      <c r="BM15" s="65">
        <f t="shared" si="48"/>
        <v>39.12064816629951</v>
      </c>
      <c r="BN15" s="63">
        <f t="shared" si="49"/>
        <v>0.97000022925856799</v>
      </c>
      <c r="BO15" s="36">
        <f t="shared" si="26"/>
        <v>1.1581951592248971</v>
      </c>
      <c r="BP15" s="63">
        <f t="shared" si="58"/>
        <v>1.2386996271538782</v>
      </c>
      <c r="BQ15" s="63">
        <f t="shared" si="50"/>
        <v>0.21406214158005324</v>
      </c>
      <c r="BR15" s="63">
        <f t="shared" si="51"/>
        <v>103.09275913928008</v>
      </c>
      <c r="BS15" s="63">
        <f t="shared" si="52"/>
        <v>80.729821667716905</v>
      </c>
      <c r="BT15" s="23">
        <f t="shared" si="53"/>
        <v>0.59531349404089062</v>
      </c>
      <c r="BU15" s="23">
        <f t="shared" si="27"/>
        <v>0.1344072361442761</v>
      </c>
      <c r="BV15" s="23">
        <f t="shared" si="54"/>
        <v>0.7297207301851667</v>
      </c>
      <c r="BW15" s="45">
        <f t="shared" si="28"/>
        <v>7.0943331526175574E-2</v>
      </c>
      <c r="BX15" s="23">
        <f t="shared" si="55"/>
        <v>0.8006640617113423</v>
      </c>
      <c r="BY15" s="23">
        <f t="shared" si="29"/>
        <v>0.2441444595903498</v>
      </c>
      <c r="BZ15" s="23">
        <f t="shared" si="30"/>
        <v>1.0448085213016922</v>
      </c>
      <c r="CA15" s="56"/>
      <c r="CB15" s="76">
        <f t="shared" si="31"/>
        <v>0</v>
      </c>
      <c r="CC15" s="76">
        <f t="shared" si="32"/>
        <v>0</v>
      </c>
      <c r="CD15" s="76">
        <f t="shared" si="32"/>
        <v>0</v>
      </c>
      <c r="CE15" s="76">
        <f t="shared" si="33"/>
        <v>0</v>
      </c>
      <c r="CF15" s="23">
        <v>1.044808521301692</v>
      </c>
      <c r="CG15" s="81">
        <f t="shared" si="56"/>
        <v>0</v>
      </c>
      <c r="CH15" s="1">
        <v>1.0771113399080008</v>
      </c>
      <c r="CI15" s="73">
        <v>0.67677807743428631</v>
      </c>
      <c r="CJ15" s="73">
        <v>0.19996944648430229</v>
      </c>
      <c r="CK15" s="73">
        <f t="shared" si="57"/>
        <v>0.87674752391858857</v>
      </c>
      <c r="CL15" s="73">
        <v>0.20036381598941208</v>
      </c>
    </row>
    <row r="16" spans="1:90" hidden="1" x14ac:dyDescent="0.25">
      <c r="A16">
        <v>1947</v>
      </c>
      <c r="B16" s="41">
        <v>2000482224.5</v>
      </c>
      <c r="C16" s="41">
        <v>1118546488.9840474</v>
      </c>
      <c r="D16" s="41">
        <v>421389841.3863548</v>
      </c>
      <c r="E16" s="41">
        <f t="shared" si="0"/>
        <v>1118546488.9840474</v>
      </c>
      <c r="F16" s="41">
        <f t="shared" si="1"/>
        <v>421389841.38635474</v>
      </c>
      <c r="K16" s="41">
        <f t="shared" si="34"/>
        <v>1539936330.3704021</v>
      </c>
      <c r="L16" s="39">
        <v>460545894.1295979</v>
      </c>
      <c r="M16" s="39">
        <f t="shared" si="2"/>
        <v>460545894.12959784</v>
      </c>
      <c r="N16" s="41">
        <f t="shared" si="3"/>
        <v>0</v>
      </c>
      <c r="O16" s="41">
        <v>2000482224.5000002</v>
      </c>
      <c r="P16" s="2">
        <v>178612500000</v>
      </c>
      <c r="Q16" s="2">
        <v>47880957</v>
      </c>
      <c r="R16" s="1">
        <f t="shared" si="35"/>
        <v>3730.3452393401412</v>
      </c>
      <c r="S16" s="23">
        <f t="shared" si="4"/>
        <v>1.1200124428581426</v>
      </c>
      <c r="T16" s="24">
        <f t="shared" si="36"/>
        <v>0.62624199817148707</v>
      </c>
      <c r="U16" s="24">
        <f t="shared" si="37"/>
        <v>0.23592404864517028</v>
      </c>
      <c r="V16" s="24"/>
      <c r="W16" s="24"/>
      <c r="X16" s="23">
        <f t="shared" si="5"/>
        <v>0.86216604681665732</v>
      </c>
      <c r="Y16" s="23">
        <f t="shared" si="6"/>
        <v>0.25784639604148524</v>
      </c>
      <c r="Z16" s="23">
        <f t="shared" si="38"/>
        <v>1.1200124428581426</v>
      </c>
      <c r="AA16" s="83">
        <f t="shared" si="7"/>
        <v>0.55913842936725744</v>
      </c>
      <c r="AB16" s="83">
        <f t="shared" si="8"/>
        <v>0.21064413181260674</v>
      </c>
      <c r="AC16" s="83">
        <f t="shared" si="9"/>
        <v>0.76978256117986421</v>
      </c>
      <c r="AD16" s="78">
        <f t="shared" si="39"/>
        <v>0</v>
      </c>
      <c r="AE16" s="14">
        <v>3616367</v>
      </c>
      <c r="AF16" s="15">
        <v>443100</v>
      </c>
      <c r="AG16" s="16">
        <v>3933735</v>
      </c>
      <c r="AH16" s="16">
        <f t="shared" si="40"/>
        <v>317368</v>
      </c>
      <c r="AI16" s="16">
        <v>125732</v>
      </c>
      <c r="AJ16" s="16">
        <f t="shared" si="41"/>
        <v>4059467</v>
      </c>
      <c r="AK16" s="17">
        <v>32413</v>
      </c>
      <c r="AL16" s="10">
        <v>3106894</v>
      </c>
      <c r="AM16" s="11">
        <v>118350.26118115115</v>
      </c>
      <c r="AN16" s="10">
        <v>3191661.7402178729</v>
      </c>
      <c r="AO16" s="10">
        <f t="shared" si="42"/>
        <v>84767.740217872895</v>
      </c>
      <c r="AP16" s="10">
        <v>33582.520963278017</v>
      </c>
      <c r="AQ16" s="10">
        <f t="shared" si="43"/>
        <v>3276429.4804357458</v>
      </c>
      <c r="AR16" s="11">
        <f t="shared" si="10"/>
        <v>12585.999776138717</v>
      </c>
      <c r="AS16" s="59"/>
      <c r="AT16" s="7">
        <f t="shared" si="11"/>
        <v>8.29148871949198</v>
      </c>
      <c r="AU16" s="7">
        <f t="shared" si="12"/>
        <v>25.493724279948779</v>
      </c>
      <c r="AV16" s="33">
        <f t="shared" si="13"/>
        <v>9.4756292017713974</v>
      </c>
      <c r="AW16" s="33">
        <f t="shared" si="14"/>
        <v>31.867155349935974</v>
      </c>
      <c r="AX16" s="7">
        <f t="shared" si="15"/>
        <v>10.169151618793395</v>
      </c>
      <c r="AY16" s="7">
        <f t="shared" si="16"/>
        <v>380.89446214381036</v>
      </c>
      <c r="AZ16" s="34">
        <f t="shared" si="44"/>
        <v>22.968755677910671</v>
      </c>
      <c r="BA16" s="32">
        <f t="shared" si="17"/>
        <v>9.6511391074311028</v>
      </c>
      <c r="BB16" s="32">
        <f t="shared" si="18"/>
        <v>95.447776081835855</v>
      </c>
      <c r="BC16" s="35">
        <f t="shared" si="19"/>
        <v>11.678748336120897</v>
      </c>
      <c r="BD16" s="35">
        <f t="shared" si="20"/>
        <v>119.30972010229482</v>
      </c>
      <c r="BE16" s="32">
        <f t="shared" si="21"/>
        <v>12.599488455645986</v>
      </c>
      <c r="BF16" s="32">
        <f t="shared" si="22"/>
        <v>980.92582401546474</v>
      </c>
      <c r="BG16" s="36">
        <f t="shared" si="45"/>
        <v>85.994365701519399</v>
      </c>
      <c r="BH16" s="65">
        <f t="shared" si="23"/>
        <v>2.176846749838397</v>
      </c>
      <c r="BI16" s="72">
        <f t="shared" si="24"/>
        <v>2.4877308922894716</v>
      </c>
      <c r="BJ16" s="65">
        <f t="shared" si="25"/>
        <v>2.6698082092235653</v>
      </c>
      <c r="BK16" s="65">
        <f t="shared" si="46"/>
        <v>0.98200663808066069</v>
      </c>
      <c r="BL16" s="65">
        <f t="shared" si="47"/>
        <v>45.938006434042137</v>
      </c>
      <c r="BM16" s="65">
        <f t="shared" si="48"/>
        <v>37.455874041634637</v>
      </c>
      <c r="BN16" s="63">
        <f t="shared" si="49"/>
        <v>0.98388062289192502</v>
      </c>
      <c r="BO16" s="36">
        <f t="shared" si="26"/>
        <v>1.1905842470650234</v>
      </c>
      <c r="BP16" s="63">
        <f t="shared" si="58"/>
        <v>1.2844486450636403</v>
      </c>
      <c r="BQ16" s="63">
        <f t="shared" si="50"/>
        <v>0.25032955628093101</v>
      </c>
      <c r="BR16" s="63">
        <f t="shared" si="51"/>
        <v>101.63834684137748</v>
      </c>
      <c r="BS16" s="63">
        <f t="shared" si="52"/>
        <v>77.854416666884589</v>
      </c>
      <c r="BT16" s="23">
        <f t="shared" si="53"/>
        <v>0.62624199817148718</v>
      </c>
      <c r="BU16" s="23">
        <f t="shared" si="27"/>
        <v>0.1522431569608593</v>
      </c>
      <c r="BV16" s="23">
        <f t="shared" si="54"/>
        <v>0.77848515513234651</v>
      </c>
      <c r="BW16" s="45">
        <f t="shared" si="28"/>
        <v>8.3680891684310935E-2</v>
      </c>
      <c r="BX16" s="23">
        <f t="shared" si="55"/>
        <v>0.86216604681665743</v>
      </c>
      <c r="BY16" s="23">
        <f t="shared" si="29"/>
        <v>0.25784639604148524</v>
      </c>
      <c r="BZ16" s="23">
        <f t="shared" si="30"/>
        <v>1.1200124428581426</v>
      </c>
      <c r="CA16" s="56"/>
      <c r="CB16" s="76">
        <f t="shared" si="31"/>
        <v>0</v>
      </c>
      <c r="CC16" s="76">
        <f t="shared" si="32"/>
        <v>0</v>
      </c>
      <c r="CD16" s="76">
        <f t="shared" si="32"/>
        <v>0</v>
      </c>
      <c r="CE16" s="76">
        <f t="shared" si="33"/>
        <v>0</v>
      </c>
      <c r="CF16" s="23">
        <v>1.1200124428581428</v>
      </c>
      <c r="CG16" s="81">
        <f t="shared" si="56"/>
        <v>0</v>
      </c>
      <c r="CH16" s="1">
        <v>1.1575030119469634</v>
      </c>
      <c r="CI16" s="73">
        <v>0.69287516213582878</v>
      </c>
      <c r="CJ16" s="73">
        <v>0.25334420610802244</v>
      </c>
      <c r="CK16" s="73">
        <f t="shared" si="57"/>
        <v>0.94621936824385122</v>
      </c>
      <c r="CL16" s="73">
        <v>0.21128364370311206</v>
      </c>
    </row>
    <row r="17" spans="1:90" x14ac:dyDescent="0.25">
      <c r="A17">
        <v>1948</v>
      </c>
      <c r="B17" s="41">
        <v>2677934733</v>
      </c>
      <c r="C17" s="41">
        <v>1598517370.3673959</v>
      </c>
      <c r="D17" s="41">
        <v>720692048.13106894</v>
      </c>
      <c r="E17" s="41">
        <f t="shared" si="0"/>
        <v>1598517370.3673959</v>
      </c>
      <c r="F17" s="41">
        <f t="shared" si="1"/>
        <v>720692048.13106894</v>
      </c>
      <c r="K17" s="41">
        <f t="shared" si="34"/>
        <v>2319209418.4984646</v>
      </c>
      <c r="L17" s="39">
        <v>358725314.50153518</v>
      </c>
      <c r="M17" s="39">
        <f t="shared" si="2"/>
        <v>358725314.50153518</v>
      </c>
      <c r="N17" s="41">
        <f t="shared" si="3"/>
        <v>0</v>
      </c>
      <c r="O17" s="41">
        <v>2677934733</v>
      </c>
      <c r="P17" s="2">
        <v>207295000000</v>
      </c>
      <c r="Q17" s="2">
        <v>49138457</v>
      </c>
      <c r="R17" s="1">
        <f t="shared" si="35"/>
        <v>4218.5899325247437</v>
      </c>
      <c r="S17" s="23">
        <f t="shared" si="4"/>
        <v>1.2918472384765671</v>
      </c>
      <c r="T17" s="24">
        <f t="shared" si="36"/>
        <v>0.7711316579596208</v>
      </c>
      <c r="U17" s="24">
        <f t="shared" si="37"/>
        <v>0.34766494518973873</v>
      </c>
      <c r="V17" s="24"/>
      <c r="W17" s="24"/>
      <c r="X17" s="23">
        <f t="shared" si="5"/>
        <v>1.1187966031493595</v>
      </c>
      <c r="Y17" s="23">
        <f t="shared" si="6"/>
        <v>0.17305063532720769</v>
      </c>
      <c r="Z17" s="23">
        <f t="shared" si="38"/>
        <v>1.2918472384765671</v>
      </c>
      <c r="AA17" s="83">
        <f t="shared" si="7"/>
        <v>0.59692170636908348</v>
      </c>
      <c r="AB17" s="83">
        <f t="shared" si="8"/>
        <v>0.26912233492849241</v>
      </c>
      <c r="AC17" s="83">
        <f t="shared" si="9"/>
        <v>0.86604404129757584</v>
      </c>
      <c r="AD17" s="78">
        <f t="shared" si="39"/>
        <v>0</v>
      </c>
      <c r="AE17" s="14">
        <v>3913171</v>
      </c>
      <c r="AF17" s="15">
        <v>467260</v>
      </c>
      <c r="AG17" s="16">
        <v>4243198</v>
      </c>
      <c r="AH17" s="16">
        <f t="shared" si="40"/>
        <v>330027</v>
      </c>
      <c r="AI17" s="16">
        <v>137233</v>
      </c>
      <c r="AJ17" s="16">
        <f t="shared" si="41"/>
        <v>4380431</v>
      </c>
      <c r="AK17" s="17">
        <v>35710</v>
      </c>
      <c r="AL17" s="10">
        <v>3413779</v>
      </c>
      <c r="AM17" s="11">
        <v>126939.34127771581</v>
      </c>
      <c r="AN17" s="10">
        <v>3503436.5995887956</v>
      </c>
      <c r="AO17" s="10">
        <f t="shared" si="42"/>
        <v>89657.599588795565</v>
      </c>
      <c r="AP17" s="10">
        <v>37281.741688920039</v>
      </c>
      <c r="AQ17" s="10">
        <f t="shared" si="43"/>
        <v>3593094.1991775911</v>
      </c>
      <c r="AR17" s="11">
        <f t="shared" si="10"/>
        <v>13866.22811853002</v>
      </c>
      <c r="AS17" s="59"/>
      <c r="AT17" s="7">
        <f t="shared" si="11"/>
        <v>9.6832517198935424</v>
      </c>
      <c r="AU17" s="7">
        <f t="shared" si="12"/>
        <v>36.561483883947545</v>
      </c>
      <c r="AV17" s="33">
        <f t="shared" si="13"/>
        <v>11.478167205087683</v>
      </c>
      <c r="AW17" s="33">
        <f t="shared" si="14"/>
        <v>45.701854854934432</v>
      </c>
      <c r="AX17" s="7">
        <f t="shared" si="15"/>
        <v>12.550349218056592</v>
      </c>
      <c r="AY17" s="7">
        <f t="shared" si="16"/>
        <v>238.12492867120346</v>
      </c>
      <c r="AZ17" s="34">
        <f t="shared" si="44"/>
        <v>32.760702343463151</v>
      </c>
      <c r="BA17" s="32">
        <f t="shared" si="17"/>
        <v>11.099787014914419</v>
      </c>
      <c r="BB17" s="32">
        <f t="shared" si="18"/>
        <v>134.58175210030316</v>
      </c>
      <c r="BC17" s="35">
        <f t="shared" si="19"/>
        <v>13.901817470882772</v>
      </c>
      <c r="BD17" s="35">
        <f t="shared" si="20"/>
        <v>168.22719012537897</v>
      </c>
      <c r="BE17" s="32">
        <f t="shared" si="21"/>
        <v>15.300444610715767</v>
      </c>
      <c r="BF17" s="32">
        <f t="shared" si="22"/>
        <v>613.24832753077033</v>
      </c>
      <c r="BG17" s="36">
        <f t="shared" si="45"/>
        <v>120.59118649053445</v>
      </c>
      <c r="BH17" s="65">
        <f t="shared" si="23"/>
        <v>4.0664586332596526</v>
      </c>
      <c r="BI17" s="72">
        <f t="shared" si="24"/>
        <v>4.8202291415429368</v>
      </c>
      <c r="BJ17" s="65">
        <f t="shared" si="25"/>
        <v>5.27048943934206</v>
      </c>
      <c r="BK17" s="65">
        <f t="shared" si="46"/>
        <v>1.6621232309812939</v>
      </c>
      <c r="BL17" s="65">
        <f t="shared" si="47"/>
        <v>24.591421927201679</v>
      </c>
      <c r="BM17" s="65">
        <f t="shared" si="48"/>
        <v>18.973569940875066</v>
      </c>
      <c r="BN17" s="63">
        <f t="shared" si="49"/>
        <v>1.809998742207328</v>
      </c>
      <c r="BO17" s="36">
        <f t="shared" si="26"/>
        <v>2.2669148608783178</v>
      </c>
      <c r="BP17" s="63">
        <f t="shared" si="58"/>
        <v>2.4949835040435642</v>
      </c>
      <c r="BQ17" s="63">
        <f t="shared" si="50"/>
        <v>0.91428211757583933</v>
      </c>
      <c r="BR17" s="63">
        <f t="shared" si="51"/>
        <v>55.248657177544828</v>
      </c>
      <c r="BS17" s="63">
        <f t="shared" si="52"/>
        <v>40.080425316613209</v>
      </c>
      <c r="BT17" s="23">
        <f t="shared" si="53"/>
        <v>0.7711316579596208</v>
      </c>
      <c r="BU17" s="23">
        <f t="shared" si="27"/>
        <v>0.2200296259263109</v>
      </c>
      <c r="BV17" s="23">
        <f t="shared" si="54"/>
        <v>0.99116128388593172</v>
      </c>
      <c r="BW17" s="45">
        <f t="shared" si="28"/>
        <v>0.12763531926342778</v>
      </c>
      <c r="BX17" s="23">
        <f t="shared" si="55"/>
        <v>1.1187966031493595</v>
      </c>
      <c r="BY17" s="23">
        <f t="shared" si="29"/>
        <v>0.17305063532720769</v>
      </c>
      <c r="BZ17" s="23">
        <f t="shared" si="30"/>
        <v>1.2918472384765671</v>
      </c>
      <c r="CA17" s="56"/>
      <c r="CB17" s="76">
        <f t="shared" si="31"/>
        <v>0</v>
      </c>
      <c r="CC17" s="76">
        <f t="shared" si="32"/>
        <v>0</v>
      </c>
      <c r="CD17" s="76">
        <f t="shared" si="32"/>
        <v>0</v>
      </c>
      <c r="CE17" s="76">
        <f t="shared" si="33"/>
        <v>0</v>
      </c>
      <c r="CF17" s="23">
        <v>1.2918472384765673</v>
      </c>
      <c r="CG17" s="81">
        <f t="shared" si="56"/>
        <v>0</v>
      </c>
      <c r="CH17" s="1">
        <v>1.2378946839859259</v>
      </c>
      <c r="CI17" s="73">
        <v>0.70897224683737126</v>
      </c>
      <c r="CJ17" s="73">
        <v>0.30671896573174257</v>
      </c>
      <c r="CK17" s="73">
        <f t="shared" si="57"/>
        <v>1.0156912125691138</v>
      </c>
      <c r="CL17" s="73">
        <v>0.22220347141681204</v>
      </c>
    </row>
    <row r="18" spans="1:90" x14ac:dyDescent="0.25">
      <c r="A18">
        <v>1949</v>
      </c>
      <c r="B18" s="41">
        <v>3179565245</v>
      </c>
      <c r="C18" s="41">
        <v>1652306819.5347388</v>
      </c>
      <c r="D18" s="41">
        <v>918264560.42859435</v>
      </c>
      <c r="E18" s="41">
        <f t="shared" si="0"/>
        <v>1652306819.5347385</v>
      </c>
      <c r="F18" s="41">
        <f t="shared" si="1"/>
        <v>918264560.42859423</v>
      </c>
      <c r="K18" s="41">
        <f t="shared" si="34"/>
        <v>2570571379.9633327</v>
      </c>
      <c r="L18" s="39">
        <v>608993865.03666687</v>
      </c>
      <c r="M18" s="39">
        <f t="shared" si="2"/>
        <v>608993865.03666687</v>
      </c>
      <c r="N18" s="41">
        <f t="shared" si="3"/>
        <v>0</v>
      </c>
      <c r="O18" s="41">
        <v>3179565245</v>
      </c>
      <c r="P18" s="2">
        <v>241807500000</v>
      </c>
      <c r="Q18" s="2">
        <v>50490946</v>
      </c>
      <c r="R18" s="1">
        <f t="shared" si="35"/>
        <v>4789.1259553742566</v>
      </c>
      <c r="S18" s="23">
        <f t="shared" si="4"/>
        <v>1.3149158917734147</v>
      </c>
      <c r="T18" s="24">
        <f t="shared" si="36"/>
        <v>0.68331495902101402</v>
      </c>
      <c r="U18" s="24">
        <f t="shared" si="37"/>
        <v>0.37975023952052528</v>
      </c>
      <c r="V18" s="24"/>
      <c r="W18" s="24"/>
      <c r="X18" s="23">
        <f t="shared" si="5"/>
        <v>1.0630651985415394</v>
      </c>
      <c r="Y18" s="23">
        <f t="shared" si="6"/>
        <v>0.25185069323187531</v>
      </c>
      <c r="Z18" s="23">
        <f t="shared" si="38"/>
        <v>1.3149158917734147</v>
      </c>
      <c r="AA18" s="83">
        <f t="shared" si="7"/>
        <v>0.5196643856052523</v>
      </c>
      <c r="AB18" s="83">
        <f t="shared" si="8"/>
        <v>0.28880192405946187</v>
      </c>
      <c r="AC18" s="83">
        <f t="shared" si="9"/>
        <v>0.80846630966471422</v>
      </c>
      <c r="AD18" s="78">
        <f t="shared" si="39"/>
        <v>0</v>
      </c>
      <c r="AE18" s="14">
        <v>4097667</v>
      </c>
      <c r="AF18" s="15">
        <v>495873</v>
      </c>
      <c r="AG18" s="16">
        <v>4446613</v>
      </c>
      <c r="AH18" s="16">
        <f t="shared" si="40"/>
        <v>348946</v>
      </c>
      <c r="AI18" s="16">
        <v>146927</v>
      </c>
      <c r="AJ18" s="16">
        <f t="shared" si="41"/>
        <v>4593540</v>
      </c>
      <c r="AK18" s="17">
        <v>39473</v>
      </c>
      <c r="AL18" s="10">
        <v>3596681</v>
      </c>
      <c r="AM18" s="11">
        <v>136965.26470706321</v>
      </c>
      <c r="AN18" s="10">
        <v>3693063.5037025022</v>
      </c>
      <c r="AO18" s="10">
        <f t="shared" si="42"/>
        <v>96382.503702502232</v>
      </c>
      <c r="AP18" s="10">
        <v>40582.761004560976</v>
      </c>
      <c r="AQ18" s="10">
        <f t="shared" si="43"/>
        <v>3789446.0074050045</v>
      </c>
      <c r="AR18" s="11">
        <f t="shared" si="10"/>
        <v>15327.404719202899</v>
      </c>
      <c r="AS18" s="59"/>
      <c r="AT18" s="7">
        <f t="shared" si="11"/>
        <v>8.4197224169075309</v>
      </c>
      <c r="AU18" s="7">
        <f t="shared" si="12"/>
        <v>38.667055550751726</v>
      </c>
      <c r="AV18" s="33">
        <f t="shared" si="13"/>
        <v>10.473954995725627</v>
      </c>
      <c r="AW18" s="33">
        <f t="shared" si="14"/>
        <v>48.333819438439662</v>
      </c>
      <c r="AX18" s="7">
        <f t="shared" si="15"/>
        <v>11.684924379463363</v>
      </c>
      <c r="AY18" s="7">
        <f t="shared" si="16"/>
        <v>322.14880429744846</v>
      </c>
      <c r="AZ18" s="34">
        <f t="shared" si="44"/>
        <v>34.596773565211485</v>
      </c>
      <c r="BA18" s="32">
        <f t="shared" si="17"/>
        <v>9.5925156267465006</v>
      </c>
      <c r="BB18" s="32">
        <f t="shared" si="18"/>
        <v>139.99132464808883</v>
      </c>
      <c r="BC18" s="35">
        <f t="shared" si="19"/>
        <v>12.611108473687457</v>
      </c>
      <c r="BD18" s="35">
        <f t="shared" si="20"/>
        <v>174.98915581011104</v>
      </c>
      <c r="BE18" s="32">
        <f t="shared" si="21"/>
        <v>14.164383772496775</v>
      </c>
      <c r="BF18" s="32">
        <f t="shared" si="22"/>
        <v>829.63684883336759</v>
      </c>
      <c r="BG18" s="36">
        <f t="shared" si="45"/>
        <v>125.25515819499171</v>
      </c>
      <c r="BH18" s="65">
        <f t="shared" si="23"/>
        <v>2.6136128101637714</v>
      </c>
      <c r="BI18" s="72">
        <f t="shared" si="24"/>
        <v>3.2512785569909335</v>
      </c>
      <c r="BJ18" s="65">
        <f t="shared" si="25"/>
        <v>3.6271822907883164</v>
      </c>
      <c r="BK18" s="65">
        <f t="shared" si="46"/>
        <v>1.2884561184225074</v>
      </c>
      <c r="BL18" s="65">
        <f t="shared" si="47"/>
        <v>38.261214366229673</v>
      </c>
      <c r="BM18" s="65">
        <f t="shared" si="48"/>
        <v>27.569609681311722</v>
      </c>
      <c r="BN18" s="63">
        <f t="shared" si="49"/>
        <v>1.1562306616726898</v>
      </c>
      <c r="BO18" s="36">
        <f t="shared" si="26"/>
        <v>1.520075740538906</v>
      </c>
      <c r="BP18" s="63">
        <f t="shared" si="58"/>
        <v>1.7072992589968345</v>
      </c>
      <c r="BQ18" s="63">
        <f t="shared" si="50"/>
        <v>0.53491274127447674</v>
      </c>
      <c r="BR18" s="63">
        <f t="shared" si="51"/>
        <v>86.487933000611235</v>
      </c>
      <c r="BS18" s="63">
        <f t="shared" si="52"/>
        <v>58.572039713036276</v>
      </c>
      <c r="BT18" s="23">
        <f t="shared" si="53"/>
        <v>0.68331495902101391</v>
      </c>
      <c r="BU18" s="23">
        <f t="shared" si="27"/>
        <v>0.23910040719946676</v>
      </c>
      <c r="BV18" s="23">
        <f t="shared" si="54"/>
        <v>0.9224153662204807</v>
      </c>
      <c r="BW18" s="45">
        <f t="shared" si="28"/>
        <v>0.1406498323210586</v>
      </c>
      <c r="BX18" s="23">
        <f t="shared" si="55"/>
        <v>1.0630651985415394</v>
      </c>
      <c r="BY18" s="23">
        <f t="shared" si="29"/>
        <v>0.25185069323187531</v>
      </c>
      <c r="BZ18" s="23">
        <f t="shared" si="30"/>
        <v>1.3149158917734147</v>
      </c>
      <c r="CA18" s="56"/>
      <c r="CB18" s="76">
        <f t="shared" si="31"/>
        <v>0</v>
      </c>
      <c r="CC18" s="76">
        <f t="shared" si="32"/>
        <v>0</v>
      </c>
      <c r="CD18" s="76">
        <f t="shared" si="32"/>
        <v>0</v>
      </c>
      <c r="CE18" s="76">
        <f t="shared" si="33"/>
        <v>0</v>
      </c>
      <c r="CF18" s="23">
        <v>1.3149158917734149</v>
      </c>
      <c r="CG18" s="81">
        <f t="shared" si="56"/>
        <v>0</v>
      </c>
      <c r="CH18" s="1">
        <v>1.3182863560248883</v>
      </c>
      <c r="CI18" s="73">
        <v>0.72506933153891373</v>
      </c>
      <c r="CJ18" s="73">
        <v>0.36009372535546269</v>
      </c>
      <c r="CK18" s="73">
        <f t="shared" si="57"/>
        <v>1.0851630568943764</v>
      </c>
      <c r="CL18" s="73">
        <v>0.23312329913051202</v>
      </c>
    </row>
    <row r="19" spans="1:90" x14ac:dyDescent="0.25">
      <c r="A19">
        <v>1950</v>
      </c>
      <c r="B19" s="41">
        <v>4294450000</v>
      </c>
      <c r="C19" s="41">
        <v>2131714659.7933111</v>
      </c>
      <c r="D19" s="41">
        <v>1201578942.6722908</v>
      </c>
      <c r="E19" s="41">
        <f t="shared" si="0"/>
        <v>2131714659.7933111</v>
      </c>
      <c r="F19" s="41">
        <f t="shared" si="1"/>
        <v>1201578942.6722908</v>
      </c>
      <c r="K19" s="41">
        <f t="shared" si="34"/>
        <v>3333293602.4656019</v>
      </c>
      <c r="L19" s="39">
        <v>961156397.53439796</v>
      </c>
      <c r="M19" s="39">
        <f t="shared" si="2"/>
        <v>961156397.53439796</v>
      </c>
      <c r="N19" s="41">
        <f t="shared" si="3"/>
        <v>0</v>
      </c>
      <c r="O19" s="41">
        <v>4294450000</v>
      </c>
      <c r="P19" s="2">
        <v>281600000000</v>
      </c>
      <c r="Q19" s="2">
        <v>51944397</v>
      </c>
      <c r="R19" s="1">
        <f t="shared" si="35"/>
        <v>5421.1814221272025</v>
      </c>
      <c r="S19" s="23">
        <f t="shared" si="4"/>
        <v>1.5250177556818181</v>
      </c>
      <c r="T19" s="24">
        <f t="shared" si="36"/>
        <v>0.75700094452887468</v>
      </c>
      <c r="U19" s="24">
        <f t="shared" si="37"/>
        <v>0.42669706771033056</v>
      </c>
      <c r="V19" s="24"/>
      <c r="W19" s="24"/>
      <c r="X19" s="23">
        <f t="shared" si="5"/>
        <v>1.1836980122392053</v>
      </c>
      <c r="Y19" s="23">
        <f t="shared" si="6"/>
        <v>0.3413197434426129</v>
      </c>
      <c r="Z19" s="23">
        <f t="shared" si="38"/>
        <v>1.5250177556818183</v>
      </c>
      <c r="AA19" s="83">
        <f t="shared" si="7"/>
        <v>0.49638828250260475</v>
      </c>
      <c r="AB19" s="83">
        <f t="shared" si="8"/>
        <v>0.27979809816677126</v>
      </c>
      <c r="AC19" s="83">
        <f t="shared" si="9"/>
        <v>0.77618638066937606</v>
      </c>
      <c r="AD19" s="78">
        <f t="shared" si="39"/>
        <v>0</v>
      </c>
      <c r="AE19" s="14">
        <v>4352043</v>
      </c>
      <c r="AF19" s="15">
        <v>538346</v>
      </c>
      <c r="AG19" s="16">
        <v>4731093</v>
      </c>
      <c r="AH19" s="16">
        <f t="shared" si="40"/>
        <v>379050</v>
      </c>
      <c r="AI19" s="16">
        <v>159296</v>
      </c>
      <c r="AJ19" s="16">
        <f t="shared" si="41"/>
        <v>4890389</v>
      </c>
      <c r="AK19" s="17">
        <v>44458</v>
      </c>
      <c r="AL19" s="10">
        <v>3819751</v>
      </c>
      <c r="AM19" s="11">
        <v>151127.1460372319</v>
      </c>
      <c r="AN19" s="10">
        <v>3926159.7867382923</v>
      </c>
      <c r="AO19" s="10">
        <f t="shared" si="42"/>
        <v>106408.78673829231</v>
      </c>
      <c r="AP19" s="10">
        <v>44718.359298939526</v>
      </c>
      <c r="AQ19" s="10">
        <f t="shared" si="43"/>
        <v>4032568.5734765846</v>
      </c>
      <c r="AR19" s="11">
        <f t="shared" si="10"/>
        <v>17263.08512163561</v>
      </c>
      <c r="AS19" s="59"/>
      <c r="AT19" s="7">
        <f t="shared" si="11"/>
        <v>9.0352870116363384</v>
      </c>
      <c r="AU19" s="7">
        <f t="shared" si="12"/>
        <v>41.171517730012468</v>
      </c>
      <c r="AV19" s="33">
        <f t="shared" si="13"/>
        <v>11.263445226180092</v>
      </c>
      <c r="AW19" s="33">
        <f t="shared" si="14"/>
        <v>51.464397162515581</v>
      </c>
      <c r="AX19" s="7">
        <f t="shared" si="15"/>
        <v>12.572922005972151</v>
      </c>
      <c r="AY19" s="7">
        <f t="shared" si="16"/>
        <v>398.79545317650889</v>
      </c>
      <c r="AZ19" s="34">
        <f t="shared" si="44"/>
        <v>36.845928699330464</v>
      </c>
      <c r="BA19" s="32">
        <f t="shared" si="17"/>
        <v>10.294377196833732</v>
      </c>
      <c r="BB19" s="32">
        <f t="shared" si="18"/>
        <v>146.66142030116023</v>
      </c>
      <c r="BC19" s="35">
        <f t="shared" si="19"/>
        <v>13.572653625932551</v>
      </c>
      <c r="BD19" s="35">
        <f t="shared" si="20"/>
        <v>183.32677537645029</v>
      </c>
      <c r="BE19" s="32">
        <f t="shared" si="21"/>
        <v>15.24747275973909</v>
      </c>
      <c r="BF19" s="32">
        <f t="shared" si="22"/>
        <v>1027.0266370349343</v>
      </c>
      <c r="BG19" s="36">
        <f t="shared" si="45"/>
        <v>131.25278185748954</v>
      </c>
      <c r="BH19" s="65">
        <f t="shared" si="23"/>
        <v>2.2656444399423168</v>
      </c>
      <c r="BI19" s="72">
        <f t="shared" si="24"/>
        <v>2.8243665108174727</v>
      </c>
      <c r="BJ19" s="65">
        <f t="shared" si="25"/>
        <v>3.1527245122344238</v>
      </c>
      <c r="BK19" s="65">
        <f t="shared" si="46"/>
        <v>1.1482670035247367</v>
      </c>
      <c r="BL19" s="65">
        <f t="shared" si="47"/>
        <v>44.137552317143815</v>
      </c>
      <c r="BM19" s="65">
        <f t="shared" si="48"/>
        <v>31.718597553303891</v>
      </c>
      <c r="BN19" s="63">
        <f t="shared" si="49"/>
        <v>1.002347633996524</v>
      </c>
      <c r="BO19" s="36">
        <f t="shared" si="26"/>
        <v>1.3215483548817515</v>
      </c>
      <c r="BP19" s="63">
        <f t="shared" si="58"/>
        <v>1.4846229114133918</v>
      </c>
      <c r="BQ19" s="63">
        <f t="shared" si="50"/>
        <v>0.39516080830039407</v>
      </c>
      <c r="BR19" s="63">
        <f t="shared" si="51"/>
        <v>99.765786448044608</v>
      </c>
      <c r="BS19" s="63">
        <f t="shared" si="52"/>
        <v>67.357171461673005</v>
      </c>
      <c r="BT19" s="23">
        <f t="shared" si="53"/>
        <v>0.75700094452887468</v>
      </c>
      <c r="BU19" s="23">
        <f t="shared" si="27"/>
        <v>0.26887306581845993</v>
      </c>
      <c r="BV19" s="23">
        <f t="shared" si="54"/>
        <v>1.0258740103473345</v>
      </c>
      <c r="BW19" s="45">
        <f t="shared" si="28"/>
        <v>0.15782400189187068</v>
      </c>
      <c r="BX19" s="23">
        <f t="shared" si="55"/>
        <v>1.1836980122392051</v>
      </c>
      <c r="BY19" s="23">
        <f t="shared" si="29"/>
        <v>0.3413197434426129</v>
      </c>
      <c r="BZ19" s="23">
        <f t="shared" si="30"/>
        <v>1.5250177556818181</v>
      </c>
      <c r="CA19" s="56"/>
      <c r="CB19" s="76">
        <f t="shared" si="31"/>
        <v>0</v>
      </c>
      <c r="CC19" s="76">
        <f t="shared" si="32"/>
        <v>0</v>
      </c>
      <c r="CD19" s="76">
        <f t="shared" si="32"/>
        <v>0</v>
      </c>
      <c r="CE19" s="76">
        <f t="shared" si="33"/>
        <v>0</v>
      </c>
      <c r="CF19" s="23">
        <v>1.5250177556818183</v>
      </c>
      <c r="CG19" s="81">
        <f t="shared" si="56"/>
        <v>0</v>
      </c>
      <c r="CH19" s="1">
        <v>1.3986780280638509</v>
      </c>
      <c r="CI19" s="73">
        <v>0.74116641624045609</v>
      </c>
      <c r="CJ19" s="73">
        <v>0.41346848497918287</v>
      </c>
      <c r="CK19" s="73">
        <f t="shared" si="57"/>
        <v>1.1546349012196391</v>
      </c>
      <c r="CL19" s="73">
        <v>0.24404312684421206</v>
      </c>
    </row>
    <row r="20" spans="1:90" x14ac:dyDescent="0.25">
      <c r="A20">
        <v>1951</v>
      </c>
      <c r="B20" s="41">
        <v>4625043</v>
      </c>
      <c r="C20" s="41">
        <v>2514665.2161330669</v>
      </c>
      <c r="D20" s="41">
        <v>1133892.3468052191</v>
      </c>
      <c r="E20" s="41">
        <f t="shared" si="0"/>
        <v>2514665.2161330669</v>
      </c>
      <c r="F20" s="41">
        <f t="shared" si="1"/>
        <v>1133892.3468052191</v>
      </c>
      <c r="K20" s="41">
        <f t="shared" si="34"/>
        <v>3648557.562938286</v>
      </c>
      <c r="L20" s="39">
        <v>976485.43706171424</v>
      </c>
      <c r="M20" s="39">
        <f t="shared" si="2"/>
        <v>976485.43706171412</v>
      </c>
      <c r="N20" s="41">
        <f t="shared" si="3"/>
        <v>0</v>
      </c>
      <c r="O20" s="41">
        <v>4625043</v>
      </c>
      <c r="P20" s="2">
        <v>348899999.99999899</v>
      </c>
      <c r="Q20" s="2">
        <v>53502430</v>
      </c>
      <c r="R20" s="1">
        <f t="shared" si="35"/>
        <v>6.5211991305815262</v>
      </c>
      <c r="S20" s="23">
        <f t="shared" si="4"/>
        <v>1.3256070507308724</v>
      </c>
      <c r="T20" s="24">
        <f t="shared" si="36"/>
        <v>0.72074096191833603</v>
      </c>
      <c r="U20" s="24">
        <f t="shared" si="37"/>
        <v>0.32499064110209869</v>
      </c>
      <c r="V20" s="24"/>
      <c r="W20" s="24"/>
      <c r="X20" s="23">
        <f t="shared" si="5"/>
        <v>1.0457316030204347</v>
      </c>
      <c r="Y20" s="23">
        <f t="shared" si="6"/>
        <v>0.27987544771043765</v>
      </c>
      <c r="Z20" s="23">
        <f t="shared" si="38"/>
        <v>1.3256070507308724</v>
      </c>
      <c r="AA20" s="83">
        <f t="shared" si="7"/>
        <v>0.54370634308331123</v>
      </c>
      <c r="AB20" s="83">
        <f t="shared" si="8"/>
        <v>0.24516363346356324</v>
      </c>
      <c r="AC20" s="83">
        <f t="shared" si="9"/>
        <v>0.78886997654687441</v>
      </c>
      <c r="AD20" s="78">
        <f t="shared" si="39"/>
        <v>0</v>
      </c>
      <c r="AE20" s="14">
        <v>4545877</v>
      </c>
      <c r="AF20" s="15">
        <v>579518</v>
      </c>
      <c r="AG20" s="16">
        <v>4957103</v>
      </c>
      <c r="AH20" s="16">
        <f t="shared" si="40"/>
        <v>411226</v>
      </c>
      <c r="AI20" s="16">
        <v>168292</v>
      </c>
      <c r="AJ20" s="16">
        <f t="shared" si="41"/>
        <v>5125395</v>
      </c>
      <c r="AK20" s="17">
        <v>48917</v>
      </c>
      <c r="AL20" s="10">
        <v>4018573</v>
      </c>
      <c r="AM20" s="11">
        <v>165285.10632486606</v>
      </c>
      <c r="AN20" s="10">
        <v>4135859.3192058736</v>
      </c>
      <c r="AO20" s="10">
        <f t="shared" si="42"/>
        <v>117286.31920587365</v>
      </c>
      <c r="AP20" s="10">
        <v>47998.787118992594</v>
      </c>
      <c r="AQ20" s="10">
        <f t="shared" si="43"/>
        <v>4253145.6384117473</v>
      </c>
      <c r="AR20" s="11">
        <f t="shared" si="10"/>
        <v>18994.51920678054</v>
      </c>
      <c r="AS20" s="59"/>
      <c r="AT20" s="7">
        <f t="shared" si="11"/>
        <v>8.4827180460818532</v>
      </c>
      <c r="AU20" s="7">
        <f t="shared" si="12"/>
        <v>30.003880856539677</v>
      </c>
      <c r="AV20" s="33">
        <f t="shared" si="13"/>
        <v>10.013391993872757</v>
      </c>
      <c r="AW20" s="33">
        <f t="shared" si="14"/>
        <v>37.504851070674597</v>
      </c>
      <c r="AX20" s="7">
        <f t="shared" si="15"/>
        <v>10.916072203096268</v>
      </c>
      <c r="AY20" s="7">
        <f t="shared" si="16"/>
        <v>306.11068851005479</v>
      </c>
      <c r="AZ20" s="34">
        <f t="shared" si="44"/>
        <v>26.934149664258072</v>
      </c>
      <c r="BA20" s="32">
        <f t="shared" si="17"/>
        <v>9.5957925520249194</v>
      </c>
      <c r="BB20" s="32">
        <f t="shared" si="18"/>
        <v>105.19876480609601</v>
      </c>
      <c r="BC20" s="35">
        <f t="shared" si="19"/>
        <v>12.001717578375828</v>
      </c>
      <c r="BD20" s="35">
        <f t="shared" si="20"/>
        <v>131.49845600762001</v>
      </c>
      <c r="BE20" s="32">
        <f t="shared" si="21"/>
        <v>13.154776874812525</v>
      </c>
      <c r="BF20" s="32">
        <f t="shared" si="22"/>
        <v>788.33353910327048</v>
      </c>
      <c r="BG20" s="36">
        <f t="shared" si="45"/>
        <v>94.435759471591538</v>
      </c>
      <c r="BH20" s="65">
        <f t="shared" si="23"/>
        <v>2.7711276882784257</v>
      </c>
      <c r="BI20" s="72">
        <f t="shared" si="24"/>
        <v>3.2711670548360638</v>
      </c>
      <c r="BJ20" s="65">
        <f t="shared" si="25"/>
        <v>3.5660539186751428</v>
      </c>
      <c r="BK20" s="65">
        <f t="shared" si="46"/>
        <v>1.2714596395384012</v>
      </c>
      <c r="BL20" s="65">
        <f t="shared" si="47"/>
        <v>36.086391985107483</v>
      </c>
      <c r="BM20" s="65">
        <f t="shared" si="48"/>
        <v>28.042200785666168</v>
      </c>
      <c r="BN20" s="63">
        <f t="shared" si="49"/>
        <v>1.2172249531511923</v>
      </c>
      <c r="BO20" s="36">
        <f t="shared" si="26"/>
        <v>1.5224162087569919</v>
      </c>
      <c r="BP20" s="63">
        <f t="shared" si="58"/>
        <v>1.668681620444068</v>
      </c>
      <c r="BQ20" s="63">
        <f t="shared" si="50"/>
        <v>0.51203386581394428</v>
      </c>
      <c r="BR20" s="63">
        <f t="shared" si="51"/>
        <v>82.154083138960218</v>
      </c>
      <c r="BS20" s="63">
        <f t="shared" si="52"/>
        <v>59.927549254954997</v>
      </c>
      <c r="BT20" s="23">
        <f t="shared" si="53"/>
        <v>0.72074096191833592</v>
      </c>
      <c r="BU20" s="23">
        <f t="shared" si="27"/>
        <v>0.20701905744905774</v>
      </c>
      <c r="BV20" s="23">
        <f t="shared" si="54"/>
        <v>0.92776001936739361</v>
      </c>
      <c r="BW20" s="45">
        <f t="shared" si="28"/>
        <v>0.11797158365304099</v>
      </c>
      <c r="BX20" s="23">
        <f t="shared" si="55"/>
        <v>1.0457316030204347</v>
      </c>
      <c r="BY20" s="23">
        <f t="shared" si="29"/>
        <v>0.27987544771043765</v>
      </c>
      <c r="BZ20" s="23">
        <f t="shared" si="30"/>
        <v>1.3256070507308724</v>
      </c>
      <c r="CA20" s="56"/>
      <c r="CB20" s="76">
        <f t="shared" si="31"/>
        <v>0</v>
      </c>
      <c r="CC20" s="76">
        <f t="shared" si="32"/>
        <v>0</v>
      </c>
      <c r="CD20" s="76">
        <f t="shared" si="32"/>
        <v>0</v>
      </c>
      <c r="CE20" s="76">
        <f t="shared" si="33"/>
        <v>0</v>
      </c>
      <c r="CF20" s="23">
        <v>1.3256070507308724</v>
      </c>
      <c r="CG20" s="81">
        <f t="shared" si="56"/>
        <v>0</v>
      </c>
      <c r="CH20" s="1">
        <v>1.55104471195185</v>
      </c>
      <c r="CI20" s="73">
        <v>0.82190627687016504</v>
      </c>
      <c r="CJ20" s="73">
        <v>0.45851017483519702</v>
      </c>
      <c r="CK20" s="73">
        <f t="shared" si="57"/>
        <v>1.280416451705362</v>
      </c>
      <c r="CL20" s="73">
        <v>0.27062826024648901</v>
      </c>
    </row>
    <row r="21" spans="1:90" x14ac:dyDescent="0.25">
      <c r="A21">
        <v>1952</v>
      </c>
      <c r="B21" s="41">
        <v>6099284</v>
      </c>
      <c r="C21" s="41">
        <v>3111990.5375582962</v>
      </c>
      <c r="D21" s="41">
        <v>1628972.269482346</v>
      </c>
      <c r="E21" s="41">
        <f t="shared" si="0"/>
        <v>3111990.5375582962</v>
      </c>
      <c r="F21" s="41">
        <f t="shared" si="1"/>
        <v>1628972.269482346</v>
      </c>
      <c r="K21" s="41">
        <f t="shared" si="34"/>
        <v>4740962.807040642</v>
      </c>
      <c r="L21" s="39">
        <v>1358321.1929593575</v>
      </c>
      <c r="M21" s="39">
        <f t="shared" si="2"/>
        <v>1358321.1929593575</v>
      </c>
      <c r="N21" s="41">
        <f t="shared" si="3"/>
        <v>0</v>
      </c>
      <c r="O21" s="41">
        <v>6099284</v>
      </c>
      <c r="P21" s="2">
        <v>410300000</v>
      </c>
      <c r="Q21" s="2">
        <v>55159251</v>
      </c>
      <c r="R21" s="1">
        <f t="shared" si="35"/>
        <v>7.4384621357530758</v>
      </c>
      <c r="S21" s="23">
        <f t="shared" si="4"/>
        <v>1.4865425298562027</v>
      </c>
      <c r="T21" s="24">
        <f t="shared" si="36"/>
        <v>0.75846710639977977</v>
      </c>
      <c r="U21" s="24">
        <f t="shared" si="37"/>
        <v>0.39701980733179282</v>
      </c>
      <c r="V21" s="24"/>
      <c r="W21" s="24"/>
      <c r="X21" s="23">
        <f t="shared" si="5"/>
        <v>1.1554869137315726</v>
      </c>
      <c r="Y21" s="23">
        <f t="shared" si="6"/>
        <v>0.33105561612463014</v>
      </c>
      <c r="Z21" s="23">
        <f t="shared" si="38"/>
        <v>1.4865425298562027</v>
      </c>
      <c r="AA21" s="83">
        <f t="shared" si="7"/>
        <v>0.51022227159094358</v>
      </c>
      <c r="AB21" s="83">
        <f t="shared" si="8"/>
        <v>0.26707598293215173</v>
      </c>
      <c r="AC21" s="83">
        <f t="shared" si="9"/>
        <v>0.77729825452309531</v>
      </c>
      <c r="AD21" s="78">
        <f t="shared" si="39"/>
        <v>0</v>
      </c>
      <c r="AE21" s="14">
        <v>4713449</v>
      </c>
      <c r="AF21" s="15">
        <v>615532</v>
      </c>
      <c r="AG21" s="16">
        <v>5154444</v>
      </c>
      <c r="AH21" s="16">
        <f t="shared" si="40"/>
        <v>440995</v>
      </c>
      <c r="AI21" s="16">
        <v>174537</v>
      </c>
      <c r="AJ21" s="16">
        <f t="shared" si="41"/>
        <v>5328981</v>
      </c>
      <c r="AK21" s="17">
        <v>52501</v>
      </c>
      <c r="AL21" s="10">
        <v>4182489</v>
      </c>
      <c r="AM21" s="11">
        <v>178301.00952757429</v>
      </c>
      <c r="AN21" s="10">
        <v>4310231.9178281762</v>
      </c>
      <c r="AO21" s="10">
        <f t="shared" si="42"/>
        <v>127742.91782817617</v>
      </c>
      <c r="AP21" s="10">
        <v>50558.091699398588</v>
      </c>
      <c r="AQ21" s="10">
        <f t="shared" si="43"/>
        <v>4437974.8356563523</v>
      </c>
      <c r="AR21" s="11">
        <f t="shared" si="10"/>
        <v>20386.189931418219</v>
      </c>
      <c r="AS21" s="59"/>
      <c r="AT21" s="7">
        <f t="shared" si="11"/>
        <v>8.8759796694838879</v>
      </c>
      <c r="AU21" s="7">
        <f t="shared" si="12"/>
        <v>35.577866308471371</v>
      </c>
      <c r="AV21" s="33">
        <f t="shared" si="13"/>
        <v>10.85931385361507</v>
      </c>
      <c r="AW21" s="33">
        <f t="shared" si="14"/>
        <v>44.472332885589211</v>
      </c>
      <c r="AX21" s="7">
        <f t="shared" si="15"/>
        <v>11.960221419767711</v>
      </c>
      <c r="AY21" s="7">
        <f t="shared" si="16"/>
        <v>347.81775251477347</v>
      </c>
      <c r="AZ21" s="34">
        <f t="shared" si="44"/>
        <v>32.057614348765668</v>
      </c>
      <c r="BA21" s="32">
        <f t="shared" si="17"/>
        <v>10.002770478810383</v>
      </c>
      <c r="BB21" s="32">
        <f t="shared" si="18"/>
        <v>122.82216047239635</v>
      </c>
      <c r="BC21" s="35">
        <f t="shared" si="19"/>
        <v>12.986244407258464</v>
      </c>
      <c r="BD21" s="35">
        <f t="shared" si="20"/>
        <v>153.52770059049544</v>
      </c>
      <c r="BE21" s="32">
        <f t="shared" si="21"/>
        <v>14.361458787386066</v>
      </c>
      <c r="BF21" s="32">
        <f t="shared" si="22"/>
        <v>895.7426515798071</v>
      </c>
      <c r="BG21" s="36">
        <f t="shared" si="45"/>
        <v>110.66952188104534</v>
      </c>
      <c r="BH21" s="65">
        <f t="shared" si="23"/>
        <v>2.5519053025066292</v>
      </c>
      <c r="BI21" s="72">
        <f t="shared" si="24"/>
        <v>3.1221275438359988</v>
      </c>
      <c r="BJ21" s="65">
        <f t="shared" si="25"/>
        <v>3.4386460533694878</v>
      </c>
      <c r="BK21" s="65">
        <f t="shared" si="46"/>
        <v>1.2350778047719959</v>
      </c>
      <c r="BL21" s="65">
        <f t="shared" si="47"/>
        <v>39.186407074656813</v>
      </c>
      <c r="BM21" s="65">
        <f t="shared" si="48"/>
        <v>29.081213491575035</v>
      </c>
      <c r="BN21" s="63">
        <f t="shared" si="49"/>
        <v>1.1167013718916539</v>
      </c>
      <c r="BO21" s="36">
        <f t="shared" si="26"/>
        <v>1.4497740377054538</v>
      </c>
      <c r="BP21" s="63">
        <f t="shared" si="58"/>
        <v>1.6033018816349751</v>
      </c>
      <c r="BQ21" s="63">
        <f t="shared" si="50"/>
        <v>0.4720651788132727</v>
      </c>
      <c r="BR21" s="63">
        <f t="shared" si="51"/>
        <v>89.549455671038913</v>
      </c>
      <c r="BS21" s="63">
        <f t="shared" si="52"/>
        <v>62.371285872891576</v>
      </c>
      <c r="BT21" s="23">
        <f t="shared" si="53"/>
        <v>0.75846710639977988</v>
      </c>
      <c r="BU21" s="23">
        <f t="shared" si="27"/>
        <v>0.25629876010705649</v>
      </c>
      <c r="BV21" s="23">
        <f t="shared" si="54"/>
        <v>1.0147658665068364</v>
      </c>
      <c r="BW21" s="45">
        <f t="shared" si="28"/>
        <v>0.14072104722473633</v>
      </c>
      <c r="BX21" s="23">
        <f t="shared" si="55"/>
        <v>1.1554869137315729</v>
      </c>
      <c r="BY21" s="23">
        <f t="shared" si="29"/>
        <v>0.33105561612463014</v>
      </c>
      <c r="BZ21" s="23">
        <f t="shared" si="30"/>
        <v>1.4865425298562029</v>
      </c>
      <c r="CA21" s="56"/>
      <c r="CB21" s="76">
        <f t="shared" si="31"/>
        <v>0</v>
      </c>
      <c r="CC21" s="76">
        <f t="shared" si="32"/>
        <v>0</v>
      </c>
      <c r="CD21" s="76">
        <f t="shared" si="32"/>
        <v>0</v>
      </c>
      <c r="CE21" s="76">
        <f t="shared" si="33"/>
        <v>0</v>
      </c>
      <c r="CF21" s="23">
        <v>1.4865425298562027</v>
      </c>
      <c r="CG21" s="81">
        <f t="shared" si="56"/>
        <v>0</v>
      </c>
      <c r="CH21" s="1">
        <v>1.59794686814526</v>
      </c>
      <c r="CI21" s="73">
        <v>0.79319619261699004</v>
      </c>
      <c r="CJ21" s="73">
        <v>0.45236770620485001</v>
      </c>
      <c r="CK21" s="73">
        <f t="shared" si="57"/>
        <v>1.24556389882184</v>
      </c>
      <c r="CL21" s="73">
        <v>0.352382969323419</v>
      </c>
    </row>
    <row r="22" spans="1:90" x14ac:dyDescent="0.25">
      <c r="A22">
        <v>1953</v>
      </c>
      <c r="B22" s="41">
        <v>8349760</v>
      </c>
      <c r="C22" s="41">
        <v>4177772.0320100323</v>
      </c>
      <c r="D22" s="41">
        <v>2113326.7843687022</v>
      </c>
      <c r="E22" s="41">
        <f t="shared" si="0"/>
        <v>4177772.0320100323</v>
      </c>
      <c r="F22" s="41">
        <f t="shared" si="1"/>
        <v>2113326.7843687022</v>
      </c>
      <c r="K22" s="41">
        <f t="shared" si="34"/>
        <v>6291098.816378735</v>
      </c>
      <c r="L22" s="39">
        <v>2058661.1836212655</v>
      </c>
      <c r="M22" s="39">
        <f t="shared" si="2"/>
        <v>2058661.1836212655</v>
      </c>
      <c r="N22" s="41">
        <f t="shared" si="3"/>
        <v>0</v>
      </c>
      <c r="O22" s="41">
        <v>8349760</v>
      </c>
      <c r="P22" s="2">
        <v>489500000</v>
      </c>
      <c r="Q22" s="2">
        <v>56906710</v>
      </c>
      <c r="R22" s="1">
        <f t="shared" si="35"/>
        <v>8.6017975736077528</v>
      </c>
      <c r="S22" s="23">
        <f t="shared" si="4"/>
        <v>1.7057732379979571</v>
      </c>
      <c r="T22" s="24">
        <f t="shared" si="36"/>
        <v>0.85347743248417418</v>
      </c>
      <c r="U22" s="24">
        <f t="shared" si="37"/>
        <v>0.43173172305795754</v>
      </c>
      <c r="V22" s="24"/>
      <c r="W22" s="24"/>
      <c r="X22" s="23">
        <f t="shared" si="5"/>
        <v>1.2852091555421317</v>
      </c>
      <c r="Y22" s="23">
        <f t="shared" si="6"/>
        <v>0.42056408245582544</v>
      </c>
      <c r="Z22" s="23">
        <f t="shared" si="38"/>
        <v>1.7057732379979571</v>
      </c>
      <c r="AA22" s="83">
        <f t="shared" si="7"/>
        <v>0.50034636109421504</v>
      </c>
      <c r="AB22" s="83">
        <f t="shared" si="8"/>
        <v>0.25310030280735041</v>
      </c>
      <c r="AC22" s="83">
        <f t="shared" si="9"/>
        <v>0.75344666390156534</v>
      </c>
      <c r="AD22" s="78">
        <f t="shared" si="39"/>
        <v>0</v>
      </c>
      <c r="AE22" s="14">
        <v>4902021</v>
      </c>
      <c r="AF22" s="15">
        <v>677973</v>
      </c>
      <c r="AG22" s="16">
        <v>5390863</v>
      </c>
      <c r="AH22" s="16">
        <f t="shared" si="40"/>
        <v>488842</v>
      </c>
      <c r="AI22" s="16">
        <v>189131</v>
      </c>
      <c r="AJ22" s="16">
        <f t="shared" si="41"/>
        <v>5579994</v>
      </c>
      <c r="AK22" s="17">
        <v>56626</v>
      </c>
      <c r="AL22" s="10">
        <v>4356404</v>
      </c>
      <c r="AM22" s="11">
        <v>199392.11589275853</v>
      </c>
      <c r="AN22" s="10">
        <v>4500172.6172122601</v>
      </c>
      <c r="AO22" s="10">
        <f t="shared" si="42"/>
        <v>143768.61721226014</v>
      </c>
      <c r="AP22" s="10">
        <v>55623.498680498102</v>
      </c>
      <c r="AQ22" s="10">
        <f t="shared" si="43"/>
        <v>4643941.2344245203</v>
      </c>
      <c r="AR22" s="11">
        <f t="shared" si="10"/>
        <v>21987.931488095237</v>
      </c>
      <c r="AS22" s="59"/>
      <c r="AT22" s="7">
        <f t="shared" si="11"/>
        <v>9.9078712110620231</v>
      </c>
      <c r="AU22" s="7">
        <f t="shared" si="12"/>
        <v>36.238068421396576</v>
      </c>
      <c r="AV22" s="33">
        <f t="shared" si="13"/>
        <v>11.977645704504459</v>
      </c>
      <c r="AW22" s="33">
        <f t="shared" si="14"/>
        <v>45.297585526745721</v>
      </c>
      <c r="AX22" s="7">
        <f t="shared" si="15"/>
        <v>13.107007768069462</v>
      </c>
      <c r="AY22" s="7">
        <f t="shared" si="16"/>
        <v>422.64892940927746</v>
      </c>
      <c r="AZ22" s="34">
        <f t="shared" si="44"/>
        <v>32.73297775886801</v>
      </c>
      <c r="BA22" s="32">
        <f t="shared" si="17"/>
        <v>11.148780678266174</v>
      </c>
      <c r="BB22" s="32">
        <f t="shared" si="18"/>
        <v>123.21666707761625</v>
      </c>
      <c r="BC22" s="35">
        <f t="shared" si="19"/>
        <v>14.348304509154888</v>
      </c>
      <c r="BD22" s="35">
        <f t="shared" si="20"/>
        <v>154.0208338470203</v>
      </c>
      <c r="BE22" s="32">
        <f t="shared" si="21"/>
        <v>15.748912617935863</v>
      </c>
      <c r="BF22" s="32">
        <f t="shared" si="22"/>
        <v>1088.4570151443106</v>
      </c>
      <c r="BG22" s="36">
        <f t="shared" si="45"/>
        <v>111.29865908062735</v>
      </c>
      <c r="BH22" s="65">
        <f t="shared" si="23"/>
        <v>2.3442319432607888</v>
      </c>
      <c r="BI22" s="72">
        <f t="shared" si="24"/>
        <v>2.8339467749853813</v>
      </c>
      <c r="BJ22" s="65">
        <f t="shared" si="25"/>
        <v>3.1011572148990645</v>
      </c>
      <c r="BK22" s="65">
        <f t="shared" si="46"/>
        <v>1.1317753369625392</v>
      </c>
      <c r="BL22" s="65">
        <f t="shared" si="47"/>
        <v>42.657894961068408</v>
      </c>
      <c r="BM22" s="65">
        <f t="shared" si="48"/>
        <v>32.246027231242699</v>
      </c>
      <c r="BN22" s="63">
        <f t="shared" si="49"/>
        <v>1.0242738595228804</v>
      </c>
      <c r="BO22" s="36">
        <f t="shared" si="26"/>
        <v>1.3182242669686457</v>
      </c>
      <c r="BP22" s="63">
        <f t="shared" si="58"/>
        <v>1.4469025784952867</v>
      </c>
      <c r="BQ22" s="63">
        <f t="shared" si="50"/>
        <v>0.36942511884189211</v>
      </c>
      <c r="BR22" s="63">
        <f t="shared" si="51"/>
        <v>97.630139703634782</v>
      </c>
      <c r="BS22" s="63">
        <f t="shared" si="52"/>
        <v>69.113153495099496</v>
      </c>
      <c r="BT22" s="23">
        <f t="shared" si="53"/>
        <v>0.85347743248417396</v>
      </c>
      <c r="BU22" s="23">
        <f t="shared" si="27"/>
        <v>0.2811839643093153</v>
      </c>
      <c r="BV22" s="23">
        <f t="shared" si="54"/>
        <v>1.1346613967934893</v>
      </c>
      <c r="BW22" s="45">
        <f t="shared" si="28"/>
        <v>0.15054775874864221</v>
      </c>
      <c r="BX22" s="23">
        <f t="shared" si="55"/>
        <v>1.2852091555421314</v>
      </c>
      <c r="BY22" s="23">
        <f t="shared" si="29"/>
        <v>0.42056408245582544</v>
      </c>
      <c r="BZ22" s="23">
        <f t="shared" si="30"/>
        <v>1.7057732379979569</v>
      </c>
      <c r="CA22" s="56"/>
      <c r="CB22" s="76">
        <f t="shared" si="31"/>
        <v>0</v>
      </c>
      <c r="CC22" s="76">
        <f t="shared" si="32"/>
        <v>0</v>
      </c>
      <c r="CD22" s="76">
        <f t="shared" si="32"/>
        <v>0</v>
      </c>
      <c r="CE22" s="76">
        <f t="shared" si="33"/>
        <v>0</v>
      </c>
      <c r="CF22" s="23">
        <v>1.7057732379979571</v>
      </c>
      <c r="CG22" s="81">
        <f t="shared" si="56"/>
        <v>0</v>
      </c>
      <c r="CH22" s="1">
        <v>1.6972865260672205</v>
      </c>
      <c r="CI22" s="73">
        <v>0.85010758705723399</v>
      </c>
      <c r="CJ22" s="73">
        <v>0.45656594045317156</v>
      </c>
      <c r="CK22" s="73">
        <f t="shared" si="57"/>
        <v>1.3066735275104056</v>
      </c>
      <c r="CL22" s="73">
        <v>0.39061299855681542</v>
      </c>
    </row>
    <row r="23" spans="1:90" x14ac:dyDescent="0.25">
      <c r="A23">
        <v>1954</v>
      </c>
      <c r="B23" s="41">
        <v>10437724.242000001</v>
      </c>
      <c r="C23" s="41">
        <v>5184298.9418864455</v>
      </c>
      <c r="D23" s="41">
        <v>2538756.3476338168</v>
      </c>
      <c r="E23" s="41">
        <f t="shared" si="0"/>
        <v>5184298.9418864464</v>
      </c>
      <c r="F23" s="41">
        <f t="shared" si="1"/>
        <v>2538756.3476338172</v>
      </c>
      <c r="K23" s="41">
        <f t="shared" si="34"/>
        <v>7723055.2895202637</v>
      </c>
      <c r="L23" s="39">
        <v>2714668.9524797378</v>
      </c>
      <c r="M23" s="39">
        <f t="shared" si="2"/>
        <v>2714668.9524797383</v>
      </c>
      <c r="N23" s="41">
        <f t="shared" si="3"/>
        <v>0</v>
      </c>
      <c r="O23" s="41">
        <v>10437724.241999999</v>
      </c>
      <c r="P23" s="2">
        <v>671400000.00000095</v>
      </c>
      <c r="Q23" s="2">
        <v>58736661</v>
      </c>
      <c r="R23" s="1">
        <f t="shared" si="35"/>
        <v>11.430680405888257</v>
      </c>
      <c r="S23" s="23">
        <f t="shared" si="4"/>
        <v>1.5546208284182284</v>
      </c>
      <c r="T23" s="24">
        <f t="shared" si="36"/>
        <v>0.77216248762085782</v>
      </c>
      <c r="U23" s="24">
        <f t="shared" si="37"/>
        <v>0.37812873810452985</v>
      </c>
      <c r="V23" s="24"/>
      <c r="W23" s="24"/>
      <c r="X23" s="23">
        <f t="shared" si="5"/>
        <v>1.1502912257253877</v>
      </c>
      <c r="Y23" s="23">
        <f t="shared" si="6"/>
        <v>0.40432960269284096</v>
      </c>
      <c r="Z23" s="23">
        <f t="shared" si="38"/>
        <v>1.5546208284182286</v>
      </c>
      <c r="AA23" s="83">
        <f t="shared" si="7"/>
        <v>0.49668862883209003</v>
      </c>
      <c r="AB23" s="83">
        <f t="shared" si="8"/>
        <v>0.24322891549656028</v>
      </c>
      <c r="AC23" s="83">
        <f t="shared" si="9"/>
        <v>0.73991754432865031</v>
      </c>
      <c r="AD23" s="78">
        <f t="shared" si="39"/>
        <v>0</v>
      </c>
      <c r="AE23" s="14">
        <v>5256685</v>
      </c>
      <c r="AF23" s="15">
        <v>739440</v>
      </c>
      <c r="AG23" s="16">
        <v>5791259</v>
      </c>
      <c r="AH23" s="16">
        <f t="shared" si="40"/>
        <v>534574</v>
      </c>
      <c r="AI23" s="16">
        <v>204866</v>
      </c>
      <c r="AJ23" s="16">
        <f t="shared" si="41"/>
        <v>5996125</v>
      </c>
      <c r="AK23" s="17">
        <v>62282</v>
      </c>
      <c r="AL23" s="10">
        <v>4645805</v>
      </c>
      <c r="AM23" s="11">
        <v>220725.32219329354</v>
      </c>
      <c r="AN23" s="10">
        <v>4805377.1334877172</v>
      </c>
      <c r="AO23" s="10">
        <f t="shared" si="42"/>
        <v>159572.13348771725</v>
      </c>
      <c r="AP23" s="10">
        <v>61153.188705576176</v>
      </c>
      <c r="AQ23" s="10">
        <f t="shared" si="43"/>
        <v>4964949.2669754345</v>
      </c>
      <c r="AR23" s="11">
        <f t="shared" si="10"/>
        <v>24184.161850414079</v>
      </c>
      <c r="AS23" s="59"/>
      <c r="AT23" s="7">
        <f t="shared" si="11"/>
        <v>8.6279178364887787</v>
      </c>
      <c r="AU23" s="7">
        <f t="shared" si="12"/>
        <v>30.036270021101853</v>
      </c>
      <c r="AV23" s="33">
        <f t="shared" si="13"/>
        <v>10.338426007026754</v>
      </c>
      <c r="AW23" s="33">
        <f t="shared" si="14"/>
        <v>37.545337526377317</v>
      </c>
      <c r="AX23" s="7">
        <f t="shared" si="15"/>
        <v>11.267988205166931</v>
      </c>
      <c r="AY23" s="7">
        <f t="shared" si="16"/>
        <v>381.31355456848019</v>
      </c>
      <c r="AZ23" s="34">
        <f t="shared" si="44"/>
        <v>27.158553140864949</v>
      </c>
      <c r="BA23" s="32">
        <f t="shared" si="17"/>
        <v>9.7624085109691467</v>
      </c>
      <c r="BB23" s="32">
        <f t="shared" si="18"/>
        <v>100.62288859161252</v>
      </c>
      <c r="BC23" s="35">
        <f t="shared" si="19"/>
        <v>12.459480493588774</v>
      </c>
      <c r="BD23" s="35">
        <f t="shared" si="20"/>
        <v>125.77861073951566</v>
      </c>
      <c r="BE23" s="32">
        <f t="shared" si="21"/>
        <v>13.60824897569711</v>
      </c>
      <c r="BF23" s="32">
        <f t="shared" si="22"/>
        <v>982.00512188630842</v>
      </c>
      <c r="BG23" s="36">
        <f t="shared" si="45"/>
        <v>90.982404442453969</v>
      </c>
      <c r="BH23" s="65">
        <f t="shared" si="23"/>
        <v>2.2626832256861955</v>
      </c>
      <c r="BI23" s="72">
        <f t="shared" si="24"/>
        <v>2.7112663274523263</v>
      </c>
      <c r="BJ23" s="65">
        <f t="shared" si="25"/>
        <v>2.9550452823316333</v>
      </c>
      <c r="BK23" s="65">
        <f t="shared" si="46"/>
        <v>1.0835139747107465</v>
      </c>
      <c r="BL23" s="65">
        <f t="shared" si="47"/>
        <v>44.195315926149306</v>
      </c>
      <c r="BM23" s="65">
        <f t="shared" si="48"/>
        <v>33.840428976809633</v>
      </c>
      <c r="BN23" s="63">
        <f t="shared" si="49"/>
        <v>0.994130101095276</v>
      </c>
      <c r="BO23" s="36">
        <f t="shared" si="26"/>
        <v>1.2687795833137487</v>
      </c>
      <c r="BP23" s="63">
        <f t="shared" si="58"/>
        <v>1.3857615069825069</v>
      </c>
      <c r="BQ23" s="63">
        <f t="shared" si="50"/>
        <v>0.32624981307728007</v>
      </c>
      <c r="BR23" s="63">
        <f t="shared" si="51"/>
        <v>100.59045580636347</v>
      </c>
      <c r="BS23" s="63">
        <f t="shared" si="52"/>
        <v>72.162489357746566</v>
      </c>
      <c r="BT23" s="23">
        <f t="shared" si="53"/>
        <v>0.77216248762085771</v>
      </c>
      <c r="BU23" s="23">
        <f t="shared" si="27"/>
        <v>0.24717537802710202</v>
      </c>
      <c r="BV23" s="23">
        <f t="shared" si="54"/>
        <v>1.0193378656479597</v>
      </c>
      <c r="BW23" s="45">
        <f t="shared" si="28"/>
        <v>0.13095336007742789</v>
      </c>
      <c r="BX23" s="23">
        <f t="shared" si="55"/>
        <v>1.1502912257253877</v>
      </c>
      <c r="BY23" s="23">
        <f t="shared" si="29"/>
        <v>0.40432960269284096</v>
      </c>
      <c r="BZ23" s="23">
        <f t="shared" si="30"/>
        <v>1.5546208284182286</v>
      </c>
      <c r="CA23" s="56"/>
      <c r="CB23" s="76">
        <f t="shared" si="31"/>
        <v>0</v>
      </c>
      <c r="CC23" s="76">
        <f t="shared" si="32"/>
        <v>0</v>
      </c>
      <c r="CD23" s="76">
        <f t="shared" si="32"/>
        <v>0</v>
      </c>
      <c r="CE23" s="76">
        <f t="shared" si="33"/>
        <v>0</v>
      </c>
      <c r="CF23" s="23">
        <v>1.5546208284182284</v>
      </c>
      <c r="CG23" s="81">
        <f t="shared" si="56"/>
        <v>0</v>
      </c>
      <c r="CH23" s="1">
        <v>1.62822508668454</v>
      </c>
      <c r="CI23" s="73">
        <v>0.82294766994140434</v>
      </c>
      <c r="CJ23" s="73">
        <v>0.41460059355495743</v>
      </c>
      <c r="CK23" s="73">
        <f t="shared" si="57"/>
        <v>1.2375482634963617</v>
      </c>
      <c r="CL23" s="73">
        <v>0.39067682318817831</v>
      </c>
    </row>
    <row r="24" spans="1:90" x14ac:dyDescent="0.25">
      <c r="A24">
        <v>1955</v>
      </c>
      <c r="B24" s="41">
        <v>11321472</v>
      </c>
      <c r="C24" s="41">
        <v>5708281.7443383345</v>
      </c>
      <c r="D24" s="41">
        <v>3012099.2586218375</v>
      </c>
      <c r="E24" s="41">
        <f t="shared" si="0"/>
        <v>5708281.7443383345</v>
      </c>
      <c r="F24" s="41">
        <f t="shared" si="1"/>
        <v>3012099.2586218375</v>
      </c>
      <c r="K24" s="41">
        <f t="shared" si="34"/>
        <v>8720381.0029601716</v>
      </c>
      <c r="L24" s="39">
        <v>2601090.9970398275</v>
      </c>
      <c r="M24" s="39">
        <f t="shared" si="2"/>
        <v>2601090.9970398275</v>
      </c>
      <c r="N24" s="41">
        <f t="shared" si="3"/>
        <v>0</v>
      </c>
      <c r="O24" s="41">
        <v>11321472</v>
      </c>
      <c r="P24" s="2">
        <v>814699999.99999905</v>
      </c>
      <c r="Q24" s="2">
        <v>60640953</v>
      </c>
      <c r="R24" s="1">
        <f t="shared" si="35"/>
        <v>13.434815247708904</v>
      </c>
      <c r="S24" s="23">
        <f t="shared" si="4"/>
        <v>1.3896491960230777</v>
      </c>
      <c r="T24" s="24">
        <f t="shared" si="36"/>
        <v>0.70066057988687147</v>
      </c>
      <c r="U24" s="24">
        <f t="shared" si="37"/>
        <v>0.36971882393787175</v>
      </c>
      <c r="V24" s="24"/>
      <c r="W24" s="24"/>
      <c r="X24" s="23">
        <f t="shared" si="5"/>
        <v>1.0703794038247432</v>
      </c>
      <c r="Y24" s="23">
        <f t="shared" si="6"/>
        <v>0.3192697921983344</v>
      </c>
      <c r="Z24" s="23">
        <f t="shared" si="38"/>
        <v>1.3896491960230777</v>
      </c>
      <c r="AA24" s="83">
        <f t="shared" si="7"/>
        <v>0.5041996079960569</v>
      </c>
      <c r="AB24" s="83">
        <f t="shared" si="8"/>
        <v>0.26605191079586094</v>
      </c>
      <c r="AC24" s="83">
        <f t="shared" si="9"/>
        <v>0.77025151879191789</v>
      </c>
      <c r="AD24" s="78">
        <f t="shared" si="39"/>
        <v>0</v>
      </c>
      <c r="AE24" s="14">
        <v>5617649</v>
      </c>
      <c r="AF24" s="15">
        <v>806515</v>
      </c>
      <c r="AG24" s="16">
        <v>6200456</v>
      </c>
      <c r="AH24" s="16">
        <f t="shared" si="40"/>
        <v>582807</v>
      </c>
      <c r="AI24" s="16">
        <v>223708</v>
      </c>
      <c r="AJ24" s="16">
        <f t="shared" si="41"/>
        <v>6424164</v>
      </c>
      <c r="AK24" s="17">
        <v>66088</v>
      </c>
      <c r="AL24" s="10">
        <v>4945483</v>
      </c>
      <c r="AM24" s="10">
        <v>244276.35353397927</v>
      </c>
      <c r="AN24" s="10">
        <v>5122002.926813609</v>
      </c>
      <c r="AO24" s="10">
        <f t="shared" si="42"/>
        <v>176519.92681360897</v>
      </c>
      <c r="AP24" s="10">
        <v>67756.426720370247</v>
      </c>
      <c r="AQ24" s="10">
        <f t="shared" si="43"/>
        <v>5298522.8536272179</v>
      </c>
      <c r="AR24" s="11">
        <f t="shared" si="10"/>
        <v>25662.035393374743</v>
      </c>
      <c r="AS24" s="59"/>
      <c r="AT24" s="7">
        <f t="shared" si="11"/>
        <v>7.5634353968844472</v>
      </c>
      <c r="AU24" s="7">
        <f t="shared" si="12"/>
        <v>27.798741282718556</v>
      </c>
      <c r="AV24" s="33">
        <f t="shared" si="13"/>
        <v>9.2146974514311975</v>
      </c>
      <c r="AW24" s="33">
        <f t="shared" si="14"/>
        <v>34.748426603398194</v>
      </c>
      <c r="AX24" s="7">
        <f t="shared" si="15"/>
        <v>10.103855866616149</v>
      </c>
      <c r="AY24" s="7">
        <f t="shared" si="16"/>
        <v>292.95521823960422</v>
      </c>
      <c r="AZ24" s="34">
        <f t="shared" si="44"/>
        <v>25.13113398953471</v>
      </c>
      <c r="BA24" s="32">
        <f t="shared" si="17"/>
        <v>8.591420755843771</v>
      </c>
      <c r="BB24" s="32">
        <f t="shared" si="18"/>
        <v>91.781711579025512</v>
      </c>
      <c r="BC24" s="35">
        <f t="shared" si="19"/>
        <v>11.154879627617683</v>
      </c>
      <c r="BD24" s="35">
        <f t="shared" si="20"/>
        <v>114.72713947378189</v>
      </c>
      <c r="BE24" s="32">
        <f t="shared" si="21"/>
        <v>12.250362773290584</v>
      </c>
      <c r="BF24" s="32">
        <f t="shared" si="22"/>
        <v>754.4539693066364</v>
      </c>
      <c r="BG24" s="36">
        <f t="shared" si="45"/>
        <v>82.974206206783691</v>
      </c>
      <c r="BH24" s="65">
        <f t="shared" si="23"/>
        <v>2.581771863404192</v>
      </c>
      <c r="BI24" s="72">
        <f t="shared" si="24"/>
        <v>3.1454286791009189</v>
      </c>
      <c r="BJ24" s="65">
        <f t="shared" si="25"/>
        <v>3.4489421036195158</v>
      </c>
      <c r="BK24" s="65">
        <f t="shared" si="46"/>
        <v>1.2380675473886191</v>
      </c>
      <c r="BL24" s="65">
        <f t="shared" si="47"/>
        <v>38.733089246756734</v>
      </c>
      <c r="BM24" s="65">
        <f t="shared" si="48"/>
        <v>28.994397990924323</v>
      </c>
      <c r="BN24" s="63">
        <f t="shared" si="49"/>
        <v>1.1387600974171452</v>
      </c>
      <c r="BO24" s="36">
        <f t="shared" si="26"/>
        <v>1.4785368069399012</v>
      </c>
      <c r="BP24" s="63">
        <f t="shared" si="58"/>
        <v>1.6237389253248942</v>
      </c>
      <c r="BQ24" s="63">
        <f t="shared" si="50"/>
        <v>0.48473146854824695</v>
      </c>
      <c r="BR24" s="63">
        <f t="shared" si="51"/>
        <v>87.814808603509107</v>
      </c>
      <c r="BS24" s="63">
        <f t="shared" si="52"/>
        <v>61.586255302705752</v>
      </c>
      <c r="BT24" s="23">
        <f t="shared" si="53"/>
        <v>0.70066057988687147</v>
      </c>
      <c r="BU24" s="23">
        <f t="shared" si="27"/>
        <v>0.24152985865902793</v>
      </c>
      <c r="BV24" s="23">
        <f t="shared" si="54"/>
        <v>0.94219043854589946</v>
      </c>
      <c r="BW24" s="45">
        <f t="shared" si="28"/>
        <v>0.12818896527884388</v>
      </c>
      <c r="BX24" s="23">
        <f t="shared" si="55"/>
        <v>1.0703794038247434</v>
      </c>
      <c r="BY24" s="23">
        <f t="shared" si="29"/>
        <v>0.3192697921983344</v>
      </c>
      <c r="BZ24" s="23">
        <f t="shared" si="30"/>
        <v>1.3896491960230777</v>
      </c>
      <c r="CA24" s="56"/>
      <c r="CB24" s="76">
        <f t="shared" si="31"/>
        <v>0</v>
      </c>
      <c r="CC24" s="76">
        <f t="shared" si="32"/>
        <v>0</v>
      </c>
      <c r="CD24" s="76">
        <f t="shared" si="32"/>
        <v>0</v>
      </c>
      <c r="CE24" s="76">
        <f t="shared" si="33"/>
        <v>0</v>
      </c>
      <c r="CF24" s="23">
        <v>1.3896491960230775</v>
      </c>
      <c r="CG24" s="81">
        <f t="shared" si="56"/>
        <v>0</v>
      </c>
      <c r="CH24" s="1">
        <v>1.584238593463386</v>
      </c>
      <c r="CI24" s="73">
        <v>0.80808447653083737</v>
      </c>
      <c r="CJ24" s="73">
        <v>0.38020622550439337</v>
      </c>
      <c r="CK24" s="73">
        <f t="shared" si="57"/>
        <v>1.1882907020352307</v>
      </c>
      <c r="CL24" s="73">
        <v>0.39609743710500306</v>
      </c>
    </row>
    <row r="25" spans="1:90" x14ac:dyDescent="0.25">
      <c r="A25">
        <v>1956</v>
      </c>
      <c r="B25" s="41">
        <v>15281567</v>
      </c>
      <c r="C25" s="41">
        <v>6512941.5161226699</v>
      </c>
      <c r="D25" s="41">
        <v>4607364.6140204547</v>
      </c>
      <c r="E25" s="41">
        <f t="shared" si="0"/>
        <v>6512941.5161226699</v>
      </c>
      <c r="F25" s="41">
        <f t="shared" si="1"/>
        <v>4607364.6140204547</v>
      </c>
      <c r="K25" s="41">
        <f t="shared" si="34"/>
        <v>11120306.130143125</v>
      </c>
      <c r="L25" s="39">
        <v>4161260.8698568754</v>
      </c>
      <c r="M25" s="39">
        <f t="shared" si="2"/>
        <v>4161260.8698568754</v>
      </c>
      <c r="N25" s="41">
        <f t="shared" si="3"/>
        <v>0</v>
      </c>
      <c r="O25" s="41">
        <v>15281567</v>
      </c>
      <c r="P25" s="2">
        <v>1029000000</v>
      </c>
      <c r="Q25" s="2">
        <v>62611438</v>
      </c>
      <c r="R25" s="1">
        <f t="shared" si="35"/>
        <v>16.43469680412068</v>
      </c>
      <c r="S25" s="23">
        <f t="shared" si="4"/>
        <v>1.4850891156462585</v>
      </c>
      <c r="T25" s="24">
        <f t="shared" si="36"/>
        <v>0.63293892284962783</v>
      </c>
      <c r="U25" s="24">
        <f t="shared" si="37"/>
        <v>0.44775166317011222</v>
      </c>
      <c r="V25" s="24"/>
      <c r="W25" s="24"/>
      <c r="X25" s="23">
        <f t="shared" si="5"/>
        <v>1.08069058601974</v>
      </c>
      <c r="Y25" s="23">
        <f t="shared" si="6"/>
        <v>0.40439852962651851</v>
      </c>
      <c r="Z25" s="23">
        <f t="shared" si="38"/>
        <v>1.4850891156462585</v>
      </c>
      <c r="AA25" s="83">
        <f t="shared" si="7"/>
        <v>0.426195920622713</v>
      </c>
      <c r="AB25" s="83">
        <f t="shared" si="8"/>
        <v>0.30149817842767401</v>
      </c>
      <c r="AC25" s="83">
        <f t="shared" si="9"/>
        <v>0.72769409905038696</v>
      </c>
      <c r="AD25" s="78">
        <f t="shared" si="39"/>
        <v>0</v>
      </c>
      <c r="AE25" s="14">
        <v>6101459</v>
      </c>
      <c r="AF25" s="16">
        <v>824107</v>
      </c>
      <c r="AG25" s="16">
        <v>6734023</v>
      </c>
      <c r="AH25" s="16">
        <f t="shared" si="40"/>
        <v>632564</v>
      </c>
      <c r="AI25" s="16">
        <v>191543</v>
      </c>
      <c r="AJ25" s="16">
        <f t="shared" si="41"/>
        <v>6925566</v>
      </c>
      <c r="AK25" s="17">
        <v>69698</v>
      </c>
      <c r="AL25" s="10">
        <v>5357445</v>
      </c>
      <c r="AM25" s="10">
        <v>253188</v>
      </c>
      <c r="AN25" s="10">
        <v>5551785.800444602</v>
      </c>
      <c r="AO25" s="10">
        <f t="shared" si="42"/>
        <v>194340.80044460203</v>
      </c>
      <c r="AP25" s="10">
        <v>58847.199555397558</v>
      </c>
      <c r="AQ25" s="10">
        <f>AL25+AM25</f>
        <v>5610633</v>
      </c>
      <c r="AR25" s="11">
        <f t="shared" si="10"/>
        <v>27063.801943581781</v>
      </c>
      <c r="AS25" s="59"/>
      <c r="AT25" s="7">
        <f t="shared" si="11"/>
        <v>6.4950393218714169</v>
      </c>
      <c r="AU25" s="7">
        <f t="shared" si="12"/>
        <v>34.017882990888758</v>
      </c>
      <c r="AV25" s="33">
        <f t="shared" si="13"/>
        <v>8.8385104151862635</v>
      </c>
      <c r="AW25" s="33">
        <f t="shared" si="14"/>
        <v>42.522353738610946</v>
      </c>
      <c r="AX25" s="7">
        <f t="shared" si="15"/>
        <v>9.7701172183989886</v>
      </c>
      <c r="AY25" s="7">
        <f t="shared" si="16"/>
        <v>363.28120555829327</v>
      </c>
      <c r="AZ25" s="34">
        <f t="shared" si="44"/>
        <v>31.442694013281823</v>
      </c>
      <c r="BA25" s="32">
        <f t="shared" si="17"/>
        <v>7.3970364839557385</v>
      </c>
      <c r="BB25" s="32">
        <f t="shared" si="18"/>
        <v>110.72553003290979</v>
      </c>
      <c r="BC25" s="35">
        <f t="shared" si="19"/>
        <v>10.720646393965241</v>
      </c>
      <c r="BD25" s="35">
        <f t="shared" si="20"/>
        <v>138.40691254113725</v>
      </c>
      <c r="BE25" s="32">
        <f t="shared" si="21"/>
        <v>12.059885510914475</v>
      </c>
      <c r="BF25" s="32">
        <f t="shared" si="22"/>
        <v>935.56601979961624</v>
      </c>
      <c r="BG25" s="36">
        <f t="shared" si="45"/>
        <v>102.34349272162861</v>
      </c>
      <c r="BH25" s="65">
        <f t="shared" si="23"/>
        <v>1.7878820105460154</v>
      </c>
      <c r="BI25" s="72">
        <f t="shared" si="24"/>
        <v>2.4329666054711456</v>
      </c>
      <c r="BJ25" s="65">
        <f t="shared" si="25"/>
        <v>2.6894089396626506</v>
      </c>
      <c r="BK25" s="65">
        <f t="shared" si="46"/>
        <v>0.98932144443819425</v>
      </c>
      <c r="BL25" s="65">
        <f t="shared" si="47"/>
        <v>55.93210257172408</v>
      </c>
      <c r="BM25" s="65">
        <f t="shared" si="48"/>
        <v>37.182891201567742</v>
      </c>
      <c r="BN25" s="63">
        <f t="shared" si="49"/>
        <v>0.79064826291361767</v>
      </c>
      <c r="BO25" s="36">
        <f t="shared" si="26"/>
        <v>1.14589950544179</v>
      </c>
      <c r="BP25" s="63">
        <f t="shared" si="58"/>
        <v>1.2890469785870928</v>
      </c>
      <c r="BQ25" s="63">
        <f t="shared" si="50"/>
        <v>0.25390316905482258</v>
      </c>
      <c r="BR25" s="63">
        <f t="shared" si="51"/>
        <v>126.47849200539571</v>
      </c>
      <c r="BS25" s="63">
        <f t="shared" si="52"/>
        <v>77.576691665348505</v>
      </c>
      <c r="BT25" s="23">
        <f t="shared" si="53"/>
        <v>0.63293892284962772</v>
      </c>
      <c r="BU25" s="23">
        <f t="shared" si="27"/>
        <v>0.31766585996343993</v>
      </c>
      <c r="BV25" s="23">
        <f t="shared" si="54"/>
        <v>0.95060478281306771</v>
      </c>
      <c r="BW25" s="45">
        <f t="shared" si="28"/>
        <v>0.13008580320667218</v>
      </c>
      <c r="BX25" s="23">
        <f t="shared" si="55"/>
        <v>1.08069058601974</v>
      </c>
      <c r="BY25" s="23">
        <f t="shared" si="29"/>
        <v>0.40439852962651851</v>
      </c>
      <c r="BZ25" s="23">
        <f t="shared" si="30"/>
        <v>1.4850891156462585</v>
      </c>
      <c r="CA25" s="56"/>
      <c r="CB25" s="76">
        <f t="shared" si="31"/>
        <v>0</v>
      </c>
      <c r="CC25" s="76">
        <f t="shared" si="32"/>
        <v>0</v>
      </c>
      <c r="CD25" s="76">
        <f t="shared" si="32"/>
        <v>0</v>
      </c>
      <c r="CE25" s="76">
        <f t="shared" si="33"/>
        <v>0</v>
      </c>
      <c r="CF25" s="23">
        <v>1.4850891156462587</v>
      </c>
      <c r="CG25" s="81">
        <f t="shared" si="56"/>
        <v>0</v>
      </c>
      <c r="CH25" s="1">
        <v>1.5381899902818299</v>
      </c>
      <c r="CI25" s="73">
        <v>0.79188964186994504</v>
      </c>
      <c r="CJ25" s="73">
        <v>0.34619768478851798</v>
      </c>
      <c r="CK25" s="73">
        <f t="shared" si="57"/>
        <v>1.138087326658463</v>
      </c>
      <c r="CL25" s="73">
        <v>0.40010266362336599</v>
      </c>
    </row>
    <row r="26" spans="1:90" x14ac:dyDescent="0.25">
      <c r="A26">
        <v>1957</v>
      </c>
      <c r="B26" s="41">
        <v>21972772</v>
      </c>
      <c r="C26" s="41">
        <v>10903843.230711091</v>
      </c>
      <c r="D26" s="41">
        <v>5105092.9884981988</v>
      </c>
      <c r="E26" s="41">
        <f t="shared" si="0"/>
        <v>10903843.230711091</v>
      </c>
      <c r="F26" s="41">
        <f t="shared" si="1"/>
        <v>5105092.9884981988</v>
      </c>
      <c r="K26" s="41">
        <f t="shared" si="34"/>
        <v>16008936.219209291</v>
      </c>
      <c r="L26" s="39">
        <v>5963835.7807907099</v>
      </c>
      <c r="M26" s="39">
        <f t="shared" si="2"/>
        <v>5963835.7807907099</v>
      </c>
      <c r="N26" s="41">
        <f t="shared" si="3"/>
        <v>0</v>
      </c>
      <c r="O26" s="41">
        <v>21972772</v>
      </c>
      <c r="P26" s="2">
        <v>1249500000</v>
      </c>
      <c r="Q26" s="2">
        <v>64639969</v>
      </c>
      <c r="R26" s="1">
        <f t="shared" si="35"/>
        <v>19.330145408949686</v>
      </c>
      <c r="S26" s="23">
        <f t="shared" si="4"/>
        <v>1.7585251700680271</v>
      </c>
      <c r="T26" s="24">
        <f t="shared" si="36"/>
        <v>0.87265652106531333</v>
      </c>
      <c r="U26" s="24">
        <f t="shared" si="37"/>
        <v>0.40857086742682663</v>
      </c>
      <c r="V26" s="24"/>
      <c r="W26" s="24"/>
      <c r="X26" s="23">
        <f t="shared" si="5"/>
        <v>1.2812273884921399</v>
      </c>
      <c r="Y26" s="23">
        <f t="shared" si="6"/>
        <v>0.4772977815758872</v>
      </c>
      <c r="Z26" s="23">
        <f t="shared" si="38"/>
        <v>1.7585251700680271</v>
      </c>
      <c r="AA26" s="83">
        <f t="shared" si="7"/>
        <v>0.49624340664487349</v>
      </c>
      <c r="AB26" s="83">
        <f t="shared" si="8"/>
        <v>0.2323372303002188</v>
      </c>
      <c r="AC26" s="83">
        <f t="shared" si="9"/>
        <v>0.72858063694509223</v>
      </c>
      <c r="AD26" s="78">
        <f t="shared" si="39"/>
        <v>0</v>
      </c>
      <c r="AE26" s="14">
        <v>6404484</v>
      </c>
      <c r="AF26" s="16">
        <v>905082</v>
      </c>
      <c r="AG26" s="16">
        <v>7094657</v>
      </c>
      <c r="AH26" s="16">
        <f t="shared" si="40"/>
        <v>690173</v>
      </c>
      <c r="AI26" s="16">
        <v>214909</v>
      </c>
      <c r="AJ26" s="16">
        <f t="shared" si="41"/>
        <v>7309566</v>
      </c>
      <c r="AK26" s="17">
        <v>73426</v>
      </c>
      <c r="AL26" s="10">
        <v>5614741</v>
      </c>
      <c r="AM26" s="10">
        <v>290576</v>
      </c>
      <c r="AN26" s="10">
        <v>5836320.6023432128</v>
      </c>
      <c r="AO26" s="10">
        <f t="shared" si="42"/>
        <v>221579.60234321281</v>
      </c>
      <c r="AP26" s="10">
        <v>68996.397656786838</v>
      </c>
      <c r="AQ26" s="10">
        <f>AL26+AM26</f>
        <v>5905317</v>
      </c>
      <c r="AR26" s="11">
        <f t="shared" si="10"/>
        <v>28511.388009834369</v>
      </c>
      <c r="AS26" s="59"/>
      <c r="AT26" s="7">
        <f t="shared" si="11"/>
        <v>8.8076557720043809</v>
      </c>
      <c r="AU26" s="7">
        <f t="shared" si="12"/>
        <v>29.179685602821824</v>
      </c>
      <c r="AV26" s="33">
        <f t="shared" si="13"/>
        <v>10.56848517941908</v>
      </c>
      <c r="AW26" s="33">
        <f t="shared" si="14"/>
        <v>36.474607003527282</v>
      </c>
      <c r="AX26" s="7">
        <f t="shared" si="15"/>
        <v>11.330152662152978</v>
      </c>
      <c r="AY26" s="7">
        <f t="shared" si="16"/>
        <v>420.18513612118483</v>
      </c>
      <c r="AZ26" s="34">
        <f t="shared" si="44"/>
        <v>26.908161994532001</v>
      </c>
      <c r="BA26" s="32">
        <f t="shared" si="17"/>
        <v>10.046499111768414</v>
      </c>
      <c r="BB26" s="32">
        <f t="shared" si="18"/>
        <v>90.888470502633339</v>
      </c>
      <c r="BC26" s="35">
        <f t="shared" si="19"/>
        <v>12.847097078158857</v>
      </c>
      <c r="BD26" s="35">
        <f t="shared" si="20"/>
        <v>113.61058812829168</v>
      </c>
      <c r="BE26" s="32">
        <f t="shared" si="21"/>
        <v>14.024395078889565</v>
      </c>
      <c r="BF26" s="32">
        <f t="shared" si="22"/>
        <v>1082.1119545001538</v>
      </c>
      <c r="BG26" s="36">
        <f t="shared" si="45"/>
        <v>83.813161012385947</v>
      </c>
      <c r="BH26" s="65">
        <f t="shared" si="23"/>
        <v>2.0961369203369871</v>
      </c>
      <c r="BI26" s="72">
        <f t="shared" si="24"/>
        <v>2.5151972954062423</v>
      </c>
      <c r="BJ26" s="65">
        <f t="shared" si="25"/>
        <v>2.6964667924105883</v>
      </c>
      <c r="BK26" s="65">
        <f t="shared" si="46"/>
        <v>0.99194232064814292</v>
      </c>
      <c r="BL26" s="65">
        <f t="shared" si="47"/>
        <v>47.706807236582343</v>
      </c>
      <c r="BM26" s="65">
        <f t="shared" si="48"/>
        <v>37.085567039600726</v>
      </c>
      <c r="BN26" s="63">
        <f t="shared" si="49"/>
        <v>0.92841586953995581</v>
      </c>
      <c r="BO26" s="36">
        <f t="shared" si="26"/>
        <v>1.1872243925161285</v>
      </c>
      <c r="BP26" s="63">
        <f t="shared" si="58"/>
        <v>1.2960207139905109</v>
      </c>
      <c r="BQ26" s="63">
        <f t="shared" si="50"/>
        <v>0.2592985808197254</v>
      </c>
      <c r="BR26" s="63">
        <f t="shared" si="51"/>
        <v>107.71035188094267</v>
      </c>
      <c r="BS26" s="63">
        <f t="shared" si="52"/>
        <v>77.159260589358269</v>
      </c>
      <c r="BT26" s="23">
        <f t="shared" si="53"/>
        <v>0.87265652106531333</v>
      </c>
      <c r="BU26" s="23">
        <f t="shared" si="27"/>
        <v>0.28730346216985553</v>
      </c>
      <c r="BV26" s="23">
        <f t="shared" si="54"/>
        <v>1.1599599832351688</v>
      </c>
      <c r="BW26" s="45">
        <f t="shared" si="28"/>
        <v>0.12126740525697104</v>
      </c>
      <c r="BX26" s="23">
        <f t="shared" si="55"/>
        <v>1.2812273884921399</v>
      </c>
      <c r="BY26" s="23">
        <f t="shared" si="29"/>
        <v>0.4772977815758872</v>
      </c>
      <c r="BZ26" s="23">
        <f t="shared" si="30"/>
        <v>1.7585251700680271</v>
      </c>
      <c r="CA26" s="56"/>
      <c r="CB26" s="76">
        <f t="shared" si="31"/>
        <v>0</v>
      </c>
      <c r="CC26" s="76">
        <f t="shared" si="32"/>
        <v>0</v>
      </c>
      <c r="CD26" s="76">
        <f t="shared" si="32"/>
        <v>0</v>
      </c>
      <c r="CE26" s="76">
        <f t="shared" si="33"/>
        <v>0</v>
      </c>
      <c r="CF26" s="23">
        <v>1.7585251700680271</v>
      </c>
      <c r="CG26" s="81">
        <f t="shared" si="56"/>
        <v>0</v>
      </c>
      <c r="CH26" s="1">
        <v>1.66014397759104</v>
      </c>
      <c r="CI26" s="73">
        <v>0.77709170988606702</v>
      </c>
      <c r="CJ26" s="73">
        <v>0.400287622906984</v>
      </c>
      <c r="CK26" s="73">
        <f t="shared" si="57"/>
        <v>1.1773793327930511</v>
      </c>
      <c r="CL26" s="73">
        <v>0.48276464479798598</v>
      </c>
    </row>
    <row r="27" spans="1:90" x14ac:dyDescent="0.25">
      <c r="A27">
        <v>1958</v>
      </c>
      <c r="B27" s="41">
        <v>28319625</v>
      </c>
      <c r="C27" s="41">
        <v>13959321.879991226</v>
      </c>
      <c r="D27" s="41">
        <v>7197646.657448262</v>
      </c>
      <c r="E27" s="41">
        <f t="shared" si="0"/>
        <v>13959321.879991226</v>
      </c>
      <c r="F27" s="41">
        <f t="shared" si="1"/>
        <v>7197646.6574482629</v>
      </c>
      <c r="K27" s="41">
        <f t="shared" si="34"/>
        <v>21156968.537439488</v>
      </c>
      <c r="L27" s="39">
        <v>7162656.4625605121</v>
      </c>
      <c r="M27" s="39">
        <f t="shared" si="2"/>
        <v>7162656.4625605121</v>
      </c>
      <c r="N27" s="41">
        <f t="shared" si="3"/>
        <v>0</v>
      </c>
      <c r="O27" s="41">
        <v>28319625</v>
      </c>
      <c r="P27" s="2">
        <v>1555000000</v>
      </c>
      <c r="Q27" s="2">
        <v>66718395</v>
      </c>
      <c r="R27" s="1">
        <f t="shared" si="35"/>
        <v>23.306915581527402</v>
      </c>
      <c r="S27" s="23">
        <f t="shared" si="4"/>
        <v>1.8211977491961415</v>
      </c>
      <c r="T27" s="24">
        <f t="shared" si="36"/>
        <v>0.89770558713769943</v>
      </c>
      <c r="U27" s="24">
        <f t="shared" si="37"/>
        <v>0.46287116768156034</v>
      </c>
      <c r="V27" s="24"/>
      <c r="W27" s="24"/>
      <c r="X27" s="23">
        <f t="shared" si="5"/>
        <v>1.3605767548192598</v>
      </c>
      <c r="Y27" s="23">
        <f t="shared" si="6"/>
        <v>0.46062099437688181</v>
      </c>
      <c r="Z27" s="23">
        <f t="shared" si="38"/>
        <v>1.8211977491961415</v>
      </c>
      <c r="AA27" s="83">
        <f t="shared" si="7"/>
        <v>0.4929204352102553</v>
      </c>
      <c r="AB27" s="83">
        <f t="shared" si="8"/>
        <v>0.25415755531537804</v>
      </c>
      <c r="AC27" s="83">
        <f t="shared" si="9"/>
        <v>0.74707799052563328</v>
      </c>
      <c r="AD27" s="78">
        <f t="shared" si="39"/>
        <v>0</v>
      </c>
      <c r="AE27" s="14">
        <v>6803156</v>
      </c>
      <c r="AF27" s="16">
        <v>993971</v>
      </c>
      <c r="AG27" s="16">
        <v>7565015</v>
      </c>
      <c r="AH27" s="16">
        <f t="shared" si="40"/>
        <v>761859</v>
      </c>
      <c r="AI27" s="16">
        <v>232112</v>
      </c>
      <c r="AJ27" s="16">
        <f t="shared" si="41"/>
        <v>7797127</v>
      </c>
      <c r="AK27" s="17">
        <v>77404</v>
      </c>
      <c r="AL27" s="10">
        <v>5976477</v>
      </c>
      <c r="AM27" s="10">
        <v>332070</v>
      </c>
      <c r="AN27" s="10">
        <v>6231002.0496543664</v>
      </c>
      <c r="AO27" s="10">
        <f t="shared" si="42"/>
        <v>254525.04965436645</v>
      </c>
      <c r="AP27" s="10">
        <v>77544.950345633784</v>
      </c>
      <c r="AQ27" s="10">
        <f>AL27+AM27</f>
        <v>6308547</v>
      </c>
      <c r="AR27" s="11">
        <f t="shared" si="10"/>
        <v>30056.049321946171</v>
      </c>
      <c r="AS27" s="59"/>
      <c r="AT27" s="7">
        <f t="shared" si="11"/>
        <v>8.8037781224419884</v>
      </c>
      <c r="AU27" s="7">
        <f t="shared" si="12"/>
        <v>31.069338440950069</v>
      </c>
      <c r="AV27" s="33">
        <f t="shared" si="13"/>
        <v>10.807782866338306</v>
      </c>
      <c r="AW27" s="33">
        <f t="shared" si="14"/>
        <v>38.836673051187589</v>
      </c>
      <c r="AX27" s="7">
        <f t="shared" si="15"/>
        <v>11.642172476586508</v>
      </c>
      <c r="AY27" s="7">
        <f t="shared" si="16"/>
        <v>397.03236845808459</v>
      </c>
      <c r="AZ27" s="34">
        <f t="shared" si="44"/>
        <v>28.702901119803435</v>
      </c>
      <c r="BA27" s="32">
        <f t="shared" si="17"/>
        <v>10.021535422349981</v>
      </c>
      <c r="BB27" s="32">
        <f t="shared" si="18"/>
        <v>92.998528621945923</v>
      </c>
      <c r="BC27" s="35">
        <f t="shared" si="19"/>
        <v>13.12165183850767</v>
      </c>
      <c r="BD27" s="35">
        <f t="shared" si="20"/>
        <v>116.2481607774324</v>
      </c>
      <c r="BE27" s="32">
        <f t="shared" si="21"/>
        <v>14.38928763720862</v>
      </c>
      <c r="BF27" s="32">
        <f t="shared" si="22"/>
        <v>1022.4861264680559</v>
      </c>
      <c r="BG27" s="36">
        <f t="shared" si="45"/>
        <v>85.915172490595722</v>
      </c>
      <c r="BH27" s="65">
        <f t="shared" si="23"/>
        <v>2.2173955631457334</v>
      </c>
      <c r="BI27" s="72">
        <f t="shared" si="24"/>
        <v>2.7221414990196955</v>
      </c>
      <c r="BJ27" s="65">
        <f t="shared" si="25"/>
        <v>2.9322980697518597</v>
      </c>
      <c r="BK27" s="65">
        <f t="shared" si="46"/>
        <v>1.0757864397549191</v>
      </c>
      <c r="BL27" s="65">
        <f t="shared" si="47"/>
        <v>45.097952599009382</v>
      </c>
      <c r="BM27" s="65">
        <f t="shared" si="48"/>
        <v>34.102945069449341</v>
      </c>
      <c r="BN27" s="63">
        <f t="shared" si="49"/>
        <v>0.98011456223538984</v>
      </c>
      <c r="BO27" s="36">
        <f t="shared" si="26"/>
        <v>1.2833085455969375</v>
      </c>
      <c r="BP27" s="63">
        <f t="shared" si="58"/>
        <v>1.4072843889738746</v>
      </c>
      <c r="BQ27" s="63">
        <f t="shared" si="50"/>
        <v>0.3416618820674171</v>
      </c>
      <c r="BR27" s="63">
        <f t="shared" si="51"/>
        <v>102.02888912488521</v>
      </c>
      <c r="BS27" s="63">
        <f t="shared" si="52"/>
        <v>71.05884267849747</v>
      </c>
      <c r="BT27" s="23">
        <f t="shared" si="53"/>
        <v>0.89770558713769932</v>
      </c>
      <c r="BU27" s="23">
        <f t="shared" si="27"/>
        <v>0.32775913665537554</v>
      </c>
      <c r="BV27" s="23">
        <f t="shared" si="54"/>
        <v>1.2254647237930749</v>
      </c>
      <c r="BW27" s="45">
        <f t="shared" si="28"/>
        <v>0.13511203102618483</v>
      </c>
      <c r="BX27" s="23">
        <f t="shared" si="55"/>
        <v>1.3605767548192598</v>
      </c>
      <c r="BY27" s="23">
        <f t="shared" si="29"/>
        <v>0.46062099437688181</v>
      </c>
      <c r="BZ27" s="23">
        <f t="shared" si="30"/>
        <v>1.8211977491961415</v>
      </c>
      <c r="CA27" s="56"/>
      <c r="CB27" s="76">
        <f t="shared" si="31"/>
        <v>0</v>
      </c>
      <c r="CC27" s="76">
        <f t="shared" si="32"/>
        <v>0</v>
      </c>
      <c r="CD27" s="76">
        <f t="shared" si="32"/>
        <v>0</v>
      </c>
      <c r="CE27" s="76">
        <f t="shared" si="33"/>
        <v>0</v>
      </c>
      <c r="CF27" s="23">
        <v>1.8211977491961413</v>
      </c>
      <c r="CG27" s="81">
        <f t="shared" si="56"/>
        <v>0</v>
      </c>
      <c r="CH27" s="1">
        <v>1.9695207073954999</v>
      </c>
      <c r="CI27" s="73">
        <v>0.94320640518389598</v>
      </c>
      <c r="CJ27" s="73">
        <v>0.51960779506008103</v>
      </c>
      <c r="CK27" s="73">
        <f t="shared" si="57"/>
        <v>1.462814200243977</v>
      </c>
      <c r="CL27" s="73">
        <v>0.50670650715152299</v>
      </c>
    </row>
    <row r="28" spans="1:90" x14ac:dyDescent="0.25">
      <c r="A28">
        <v>1959</v>
      </c>
      <c r="B28" s="41">
        <v>38808449</v>
      </c>
      <c r="C28" s="41">
        <v>18956217.026235063</v>
      </c>
      <c r="D28" s="41">
        <v>9147260.8664036617</v>
      </c>
      <c r="E28" s="41">
        <f t="shared" si="0"/>
        <v>18956217.026235063</v>
      </c>
      <c r="F28" s="41">
        <f t="shared" si="1"/>
        <v>9147260.8664036617</v>
      </c>
      <c r="K28" s="41">
        <f t="shared" si="34"/>
        <v>28103477.892638724</v>
      </c>
      <c r="L28" s="39">
        <v>10704971.107361272</v>
      </c>
      <c r="M28" s="39">
        <f t="shared" si="2"/>
        <v>10704971.107361272</v>
      </c>
      <c r="N28" s="41">
        <f t="shared" si="3"/>
        <v>0</v>
      </c>
      <c r="O28" s="41">
        <v>38808449</v>
      </c>
      <c r="P28" s="2">
        <v>2319600000</v>
      </c>
      <c r="Q28" s="2">
        <v>68838569</v>
      </c>
      <c r="R28" s="1">
        <f t="shared" si="35"/>
        <v>33.696226311735217</v>
      </c>
      <c r="S28" s="23">
        <f t="shared" si="4"/>
        <v>1.6730664338679082</v>
      </c>
      <c r="T28" s="24">
        <f t="shared" si="36"/>
        <v>0.81721921996184954</v>
      </c>
      <c r="U28" s="24">
        <f t="shared" si="37"/>
        <v>0.39434647639263931</v>
      </c>
      <c r="V28" s="24"/>
      <c r="W28" s="24"/>
      <c r="X28" s="23">
        <f t="shared" si="5"/>
        <v>1.211565696354489</v>
      </c>
      <c r="Y28" s="23">
        <f t="shared" si="6"/>
        <v>0.46150073751341919</v>
      </c>
      <c r="Z28" s="23">
        <f t="shared" si="38"/>
        <v>1.6730664338679082</v>
      </c>
      <c r="AA28" s="83">
        <f t="shared" si="7"/>
        <v>0.48845592943523874</v>
      </c>
      <c r="AB28" s="83">
        <f t="shared" si="8"/>
        <v>0.23570281992984729</v>
      </c>
      <c r="AC28" s="83">
        <f t="shared" si="9"/>
        <v>0.72415874936508606</v>
      </c>
      <c r="AD28" s="78">
        <f t="shared" si="39"/>
        <v>0</v>
      </c>
      <c r="AE28" s="14">
        <v>7141284</v>
      </c>
      <c r="AF28" s="16">
        <v>1076201</v>
      </c>
      <c r="AG28" s="16">
        <v>7970056</v>
      </c>
      <c r="AH28" s="16">
        <f t="shared" si="40"/>
        <v>828772</v>
      </c>
      <c r="AI28" s="16">
        <v>247429</v>
      </c>
      <c r="AJ28" s="16">
        <f t="shared" si="41"/>
        <v>8217485</v>
      </c>
      <c r="AK28" s="17">
        <v>87603</v>
      </c>
      <c r="AL28" s="10">
        <v>6297441</v>
      </c>
      <c r="AM28" s="10">
        <v>373187</v>
      </c>
      <c r="AN28" s="10">
        <v>6584828.7057947349</v>
      </c>
      <c r="AO28" s="10">
        <f t="shared" si="42"/>
        <v>287387.70579473488</v>
      </c>
      <c r="AP28" s="10">
        <v>85799.294205264654</v>
      </c>
      <c r="AQ28" s="10">
        <f t="shared" si="43"/>
        <v>6872216.4115894698</v>
      </c>
      <c r="AR28" s="11">
        <f t="shared" si="10"/>
        <v>34016.331052018635</v>
      </c>
      <c r="AS28" s="59"/>
      <c r="AT28" s="7">
        <f t="shared" si="11"/>
        <v>7.8776031959336654</v>
      </c>
      <c r="AU28" s="7">
        <f t="shared" si="12"/>
        <v>25.224142260657231</v>
      </c>
      <c r="AV28" s="33">
        <f t="shared" si="13"/>
        <v>9.4856257493380625</v>
      </c>
      <c r="AW28" s="33">
        <f t="shared" si="14"/>
        <v>31.530177825821539</v>
      </c>
      <c r="AX28" s="7">
        <f t="shared" si="15"/>
        <v>10.149388625173218</v>
      </c>
      <c r="AY28" s="7">
        <f t="shared" si="16"/>
        <v>362.64797281906317</v>
      </c>
      <c r="AZ28" s="34">
        <f t="shared" si="44"/>
        <v>23.341482043066577</v>
      </c>
      <c r="BA28" s="32">
        <f t="shared" si="17"/>
        <v>8.933184393703721</v>
      </c>
      <c r="BB28" s="32">
        <f t="shared" si="18"/>
        <v>72.741674080451816</v>
      </c>
      <c r="BC28" s="35">
        <f t="shared" si="19"/>
        <v>11.48108353232279</v>
      </c>
      <c r="BD28" s="35">
        <f t="shared" si="20"/>
        <v>90.927092600564777</v>
      </c>
      <c r="BE28" s="32">
        <f t="shared" si="21"/>
        <v>12.136179042016146</v>
      </c>
      <c r="BF28" s="32">
        <f t="shared" si="22"/>
        <v>933.93524170159196</v>
      </c>
      <c r="BG28" s="36">
        <f t="shared" si="45"/>
        <v>67.312436703932178</v>
      </c>
      <c r="BH28" s="65">
        <f t="shared" si="23"/>
        <v>2.1722452037155207</v>
      </c>
      <c r="BI28" s="72">
        <f t="shared" si="24"/>
        <v>2.6156566313058498</v>
      </c>
      <c r="BJ28" s="65">
        <f t="shared" si="25"/>
        <v>2.7986889175958738</v>
      </c>
      <c r="BK28" s="65">
        <f t="shared" si="46"/>
        <v>1.0291510638050769</v>
      </c>
      <c r="BL28" s="65">
        <f t="shared" si="47"/>
        <v>46.035318586020963</v>
      </c>
      <c r="BM28" s="65">
        <f t="shared" si="48"/>
        <v>35.731016538237441</v>
      </c>
      <c r="BN28" s="63">
        <f t="shared" si="49"/>
        <v>0.95651004425401298</v>
      </c>
      <c r="BO28" s="36">
        <f t="shared" si="26"/>
        <v>1.2293232999115362</v>
      </c>
      <c r="BP28" s="63">
        <f t="shared" si="58"/>
        <v>1.2994668688060771</v>
      </c>
      <c r="BQ28" s="63">
        <f t="shared" si="50"/>
        <v>0.26195407943470944</v>
      </c>
      <c r="BR28" s="63">
        <f t="shared" si="51"/>
        <v>104.5467327820802</v>
      </c>
      <c r="BS28" s="63">
        <f t="shared" si="52"/>
        <v>76.954636090012741</v>
      </c>
      <c r="BT28" s="23">
        <f t="shared" si="53"/>
        <v>0.81721921996184943</v>
      </c>
      <c r="BU28" s="23">
        <f t="shared" si="27"/>
        <v>0.28101639875454665</v>
      </c>
      <c r="BV28" s="23">
        <f t="shared" si="54"/>
        <v>1.0982356187163962</v>
      </c>
      <c r="BW28" s="45">
        <f t="shared" si="28"/>
        <v>0.11333007763809265</v>
      </c>
      <c r="BX28" s="23">
        <f t="shared" si="55"/>
        <v>1.2115656963544887</v>
      </c>
      <c r="BY28" s="23">
        <f t="shared" si="29"/>
        <v>0.46150073751341919</v>
      </c>
      <c r="BZ28" s="23">
        <f t="shared" si="30"/>
        <v>1.673066433867908</v>
      </c>
      <c r="CA28" s="56"/>
      <c r="CB28" s="76">
        <f t="shared" si="31"/>
        <v>0</v>
      </c>
      <c r="CC28" s="76">
        <f t="shared" si="32"/>
        <v>0</v>
      </c>
      <c r="CD28" s="76">
        <f t="shared" si="32"/>
        <v>0</v>
      </c>
      <c r="CE28" s="76">
        <f t="shared" si="33"/>
        <v>0</v>
      </c>
      <c r="CF28" s="23">
        <v>1.6730664338679084</v>
      </c>
      <c r="CG28" s="81">
        <f t="shared" si="56"/>
        <v>0</v>
      </c>
      <c r="CH28" s="1">
        <v>1.63697197792723</v>
      </c>
      <c r="CI28" s="73">
        <v>0.75472187843913396</v>
      </c>
      <c r="CJ28" s="73">
        <v>0.39998306862379501</v>
      </c>
      <c r="CK28" s="73">
        <f t="shared" si="57"/>
        <v>1.1547049470629289</v>
      </c>
      <c r="CL28" s="73">
        <v>0.48226703086429901</v>
      </c>
    </row>
    <row r="29" spans="1:90" x14ac:dyDescent="0.25">
      <c r="A29">
        <v>1960</v>
      </c>
      <c r="B29" s="41">
        <v>54523856</v>
      </c>
      <c r="C29" s="41">
        <v>27186823.242633302</v>
      </c>
      <c r="D29" s="41">
        <v>14428590.928010393</v>
      </c>
      <c r="E29" s="41">
        <f t="shared" si="0"/>
        <v>27186823.242633305</v>
      </c>
      <c r="F29" s="41">
        <f t="shared" si="1"/>
        <v>14428590.928010395</v>
      </c>
      <c r="K29" s="41">
        <f t="shared" si="34"/>
        <v>41615414.170643702</v>
      </c>
      <c r="L29" s="39">
        <v>12908441.8293563</v>
      </c>
      <c r="M29" s="39">
        <f t="shared" si="2"/>
        <v>12908441.829356302</v>
      </c>
      <c r="N29" s="41">
        <f t="shared" si="3"/>
        <v>0</v>
      </c>
      <c r="O29" s="41">
        <v>54523855.999999993</v>
      </c>
      <c r="P29" s="2">
        <v>3182200000.00001</v>
      </c>
      <c r="Q29" s="2">
        <v>70992343</v>
      </c>
      <c r="R29" s="1">
        <f t="shared" si="35"/>
        <v>44.824552416871349</v>
      </c>
      <c r="S29" s="23">
        <f t="shared" si="4"/>
        <v>1.7134012947017732</v>
      </c>
      <c r="T29" s="24">
        <f t="shared" si="36"/>
        <v>0.85434049533760348</v>
      </c>
      <c r="U29" s="24">
        <f t="shared" si="37"/>
        <v>0.45341559072372412</v>
      </c>
      <c r="V29" s="24"/>
      <c r="W29" s="24"/>
      <c r="X29" s="23">
        <f t="shared" si="5"/>
        <v>1.3077560860613275</v>
      </c>
      <c r="Y29" s="23">
        <f t="shared" si="6"/>
        <v>0.40564520864044562</v>
      </c>
      <c r="Z29" s="23">
        <f t="shared" si="38"/>
        <v>1.7134012947017732</v>
      </c>
      <c r="AA29" s="83">
        <f t="shared" si="7"/>
        <v>0.49862253400847706</v>
      </c>
      <c r="AB29" s="83">
        <f t="shared" si="8"/>
        <v>0.26462895302214862</v>
      </c>
      <c r="AC29" s="83">
        <f t="shared" si="9"/>
        <v>0.76325148703062562</v>
      </c>
      <c r="AD29" s="78">
        <f t="shared" si="39"/>
        <v>0</v>
      </c>
      <c r="AE29" s="14">
        <v>7458002</v>
      </c>
      <c r="AF29" s="16">
        <v>1177427</v>
      </c>
      <c r="AG29" s="16">
        <v>8368285</v>
      </c>
      <c r="AH29" s="16">
        <f t="shared" si="40"/>
        <v>910283</v>
      </c>
      <c r="AI29" s="16">
        <v>267144</v>
      </c>
      <c r="AJ29" s="16">
        <f t="shared" si="41"/>
        <v>8635429</v>
      </c>
      <c r="AK29" s="17">
        <v>93202</v>
      </c>
      <c r="AL29" s="10">
        <v>6597124</v>
      </c>
      <c r="AM29" s="10">
        <v>412617</v>
      </c>
      <c r="AN29" s="10">
        <v>6916123.1741407327</v>
      </c>
      <c r="AO29" s="10">
        <f t="shared" si="42"/>
        <v>318999.17414073274</v>
      </c>
      <c r="AP29" s="10">
        <v>93617.82585926773</v>
      </c>
      <c r="AQ29" s="10">
        <f t="shared" si="43"/>
        <v>7235122.3482814655</v>
      </c>
      <c r="AR29" s="11">
        <f t="shared" si="10"/>
        <v>36190.428258281572</v>
      </c>
      <c r="AS29" s="59"/>
      <c r="AT29" s="7">
        <f t="shared" si="11"/>
        <v>8.1324238695292728</v>
      </c>
      <c r="AU29" s="7">
        <f t="shared" si="12"/>
        <v>27.338455070425805</v>
      </c>
      <c r="AV29" s="33">
        <f t="shared" si="13"/>
        <v>10.003428219800833</v>
      </c>
      <c r="AW29" s="33">
        <f t="shared" si="14"/>
        <v>34.173068838032258</v>
      </c>
      <c r="AX29" s="7">
        <f t="shared" si="15"/>
        <v>10.751135655449579</v>
      </c>
      <c r="AY29" s="7">
        <f t="shared" si="16"/>
        <v>308.98160756323983</v>
      </c>
      <c r="AZ29" s="34">
        <f t="shared" si="44"/>
        <v>25.332676581391674</v>
      </c>
      <c r="BA29" s="32">
        <f t="shared" si="17"/>
        <v>9.19364763854629</v>
      </c>
      <c r="BB29" s="32">
        <f t="shared" si="18"/>
        <v>78.011897566523544</v>
      </c>
      <c r="BC29" s="35">
        <f t="shared" si="19"/>
        <v>12.103824095171127</v>
      </c>
      <c r="BD29" s="35">
        <f t="shared" si="20"/>
        <v>97.51487195815443</v>
      </c>
      <c r="BE29" s="32">
        <f t="shared" si="21"/>
        <v>12.831941763093397</v>
      </c>
      <c r="BF29" s="32">
        <f t="shared" si="22"/>
        <v>795.72707961860635</v>
      </c>
      <c r="BG29" s="36">
        <f t="shared" si="45"/>
        <v>72.288290083050896</v>
      </c>
      <c r="BH29" s="65">
        <f t="shared" si="23"/>
        <v>2.6320090485854548</v>
      </c>
      <c r="BI29" s="72">
        <f t="shared" si="24"/>
        <v>3.2375481177317043</v>
      </c>
      <c r="BJ29" s="65">
        <f t="shared" si="25"/>
        <v>3.4795390380151106</v>
      </c>
      <c r="BK29" s="65">
        <f t="shared" si="46"/>
        <v>1.2468998246722518</v>
      </c>
      <c r="BL29" s="65">
        <f t="shared" si="47"/>
        <v>37.993790353321138</v>
      </c>
      <c r="BM29" s="65">
        <f t="shared" si="48"/>
        <v>28.739439019785969</v>
      </c>
      <c r="BN29" s="63">
        <f t="shared" si="49"/>
        <v>1.155376997217793</v>
      </c>
      <c r="BO29" s="36">
        <f t="shared" si="26"/>
        <v>1.5211024489668639</v>
      </c>
      <c r="BP29" s="63">
        <f t="shared" si="58"/>
        <v>1.6126058911107779</v>
      </c>
      <c r="BQ29" s="63">
        <f t="shared" si="50"/>
        <v>0.47785143643759109</v>
      </c>
      <c r="BR29" s="63">
        <f t="shared" si="51"/>
        <v>86.551835669919967</v>
      </c>
      <c r="BS29" s="63">
        <f t="shared" si="52"/>
        <v>62.011431653098498</v>
      </c>
      <c r="BT29" s="23">
        <f t="shared" si="53"/>
        <v>0.85434049533760359</v>
      </c>
      <c r="BU29" s="23">
        <f t="shared" si="27"/>
        <v>0.32482242256096483</v>
      </c>
      <c r="BV29" s="23">
        <f t="shared" si="54"/>
        <v>1.1791629178985685</v>
      </c>
      <c r="BW29" s="45">
        <f t="shared" si="28"/>
        <v>0.12859316816275931</v>
      </c>
      <c r="BX29" s="23">
        <f t="shared" si="55"/>
        <v>1.3077560860613278</v>
      </c>
      <c r="BY29" s="23">
        <f t="shared" si="29"/>
        <v>0.40564520864044562</v>
      </c>
      <c r="BZ29" s="23">
        <f t="shared" si="30"/>
        <v>1.7134012947017734</v>
      </c>
      <c r="CA29" s="56"/>
      <c r="CB29" s="76">
        <f t="shared" si="31"/>
        <v>0</v>
      </c>
      <c r="CC29" s="76">
        <f t="shared" si="32"/>
        <v>0</v>
      </c>
      <c r="CD29" s="76">
        <f t="shared" si="32"/>
        <v>0</v>
      </c>
      <c r="CE29" s="76">
        <f t="shared" si="33"/>
        <v>0</v>
      </c>
      <c r="CF29" s="23">
        <v>1.7134012947017732</v>
      </c>
      <c r="CG29" s="81">
        <f t="shared" si="56"/>
        <v>0</v>
      </c>
      <c r="CH29" s="1">
        <v>1.7215825215259799</v>
      </c>
      <c r="CI29" s="73">
        <v>0.78665547512188605</v>
      </c>
      <c r="CJ29" s="73">
        <v>0.46048914201624003</v>
      </c>
      <c r="CK29" s="73">
        <f t="shared" si="57"/>
        <v>1.247144617138126</v>
      </c>
      <c r="CL29" s="73">
        <v>0.47443790438785699</v>
      </c>
    </row>
    <row r="30" spans="1:90" x14ac:dyDescent="0.25">
      <c r="A30">
        <v>1961</v>
      </c>
      <c r="B30" s="41">
        <v>85004386</v>
      </c>
      <c r="C30" s="41">
        <v>43077156.215558097</v>
      </c>
      <c r="D30" s="41">
        <v>22146778.960277501</v>
      </c>
      <c r="E30" s="41">
        <f t="shared" si="0"/>
        <v>43077156.215558097</v>
      </c>
      <c r="F30" s="41">
        <f t="shared" si="1"/>
        <v>22146778.960277501</v>
      </c>
      <c r="K30" s="41">
        <f t="shared" si="34"/>
        <v>65223935.175835595</v>
      </c>
      <c r="L30" s="39">
        <v>19780450.824164405</v>
      </c>
      <c r="M30" s="39">
        <f t="shared" si="2"/>
        <v>19780450.824164405</v>
      </c>
      <c r="N30" s="41">
        <f t="shared" si="3"/>
        <v>0</v>
      </c>
      <c r="O30" s="41">
        <v>85004386</v>
      </c>
      <c r="P30" s="2">
        <v>4652700000</v>
      </c>
      <c r="Q30" s="2">
        <v>73173490</v>
      </c>
      <c r="R30" s="1">
        <f t="shared" si="35"/>
        <v>63.584503076182372</v>
      </c>
      <c r="S30" s="23">
        <f t="shared" si="4"/>
        <v>1.8269904786468072</v>
      </c>
      <c r="T30" s="24">
        <f t="shared" si="36"/>
        <v>0.92585286426286029</v>
      </c>
      <c r="U30" s="24">
        <f t="shared" si="37"/>
        <v>0.47599843016479682</v>
      </c>
      <c r="V30" s="24"/>
      <c r="W30" s="24"/>
      <c r="X30" s="23">
        <f t="shared" si="5"/>
        <v>1.4018512944276571</v>
      </c>
      <c r="Y30" s="23">
        <f t="shared" si="6"/>
        <v>0.42513918421915026</v>
      </c>
      <c r="Z30" s="23">
        <f t="shared" si="38"/>
        <v>1.8269904786468074</v>
      </c>
      <c r="AA30" s="83">
        <f t="shared" si="7"/>
        <v>0.50676392410572901</v>
      </c>
      <c r="AB30" s="83">
        <f t="shared" si="8"/>
        <v>0.26053689700526156</v>
      </c>
      <c r="AC30" s="83">
        <f t="shared" si="9"/>
        <v>0.76730082111099063</v>
      </c>
      <c r="AD30" s="78">
        <f t="shared" si="39"/>
        <v>0</v>
      </c>
      <c r="AE30" s="14">
        <v>7798732</v>
      </c>
      <c r="AF30" s="16">
        <v>1308044</v>
      </c>
      <c r="AG30" s="16">
        <v>8805639</v>
      </c>
      <c r="AH30" s="16">
        <f t="shared" si="40"/>
        <v>1006907</v>
      </c>
      <c r="AI30" s="16">
        <v>301137</v>
      </c>
      <c r="AJ30" s="16">
        <f t="shared" si="41"/>
        <v>9106776</v>
      </c>
      <c r="AK30" s="17">
        <v>98892</v>
      </c>
      <c r="AL30" s="10">
        <v>6925322</v>
      </c>
      <c r="AM30" s="11">
        <v>451238</v>
      </c>
      <c r="AN30" s="10">
        <v>7272676.2945543118</v>
      </c>
      <c r="AO30" s="10">
        <f t="shared" si="42"/>
        <v>347354.29455431178</v>
      </c>
      <c r="AP30" s="10">
        <v>103883.70544568833</v>
      </c>
      <c r="AQ30" s="10">
        <f t="shared" si="43"/>
        <v>7620030.5891086236</v>
      </c>
      <c r="AR30" s="11">
        <f t="shared" si="10"/>
        <v>38399.860854037266</v>
      </c>
      <c r="AS30" s="59"/>
      <c r="AT30" s="7">
        <f t="shared" si="11"/>
        <v>8.6870385217250394</v>
      </c>
      <c r="AU30" s="7">
        <f t="shared" si="12"/>
        <v>26.627901178920169</v>
      </c>
      <c r="AV30" s="33">
        <f t="shared" si="13"/>
        <v>10.510883290541846</v>
      </c>
      <c r="AW30" s="33">
        <f t="shared" si="14"/>
        <v>33.284876473650215</v>
      </c>
      <c r="AX30" s="7">
        <f t="shared" si="15"/>
        <v>11.263959020655522</v>
      </c>
      <c r="AY30" s="7">
        <f t="shared" si="16"/>
        <v>314.57466574716005</v>
      </c>
      <c r="AZ30" s="34">
        <f t="shared" si="44"/>
        <v>24.636990827389077</v>
      </c>
      <c r="BA30" s="32">
        <f t="shared" si="17"/>
        <v>9.782633255841354</v>
      </c>
      <c r="BB30" s="32">
        <f t="shared" si="18"/>
        <v>77.18868173708654</v>
      </c>
      <c r="BC30" s="35">
        <f t="shared" si="19"/>
        <v>12.726407732040496</v>
      </c>
      <c r="BD30" s="35">
        <f t="shared" si="20"/>
        <v>96.485852171358175</v>
      </c>
      <c r="BE30" s="32">
        <f t="shared" si="21"/>
        <v>13.461671902066291</v>
      </c>
      <c r="BF30" s="32">
        <f t="shared" si="22"/>
        <v>810.13100446684132</v>
      </c>
      <c r="BG30" s="36">
        <f t="shared" si="45"/>
        <v>71.417451610505552</v>
      </c>
      <c r="BH30" s="65">
        <f t="shared" si="23"/>
        <v>2.7615187958928842</v>
      </c>
      <c r="BI30" s="72">
        <f t="shared" si="24"/>
        <v>3.3412999948921467</v>
      </c>
      <c r="BJ30" s="65">
        <f t="shared" si="25"/>
        <v>3.5806949024016288</v>
      </c>
      <c r="BK30" s="65">
        <f t="shared" si="46"/>
        <v>1.2755568883924158</v>
      </c>
      <c r="BL30" s="65">
        <f t="shared" si="47"/>
        <v>36.211957039266473</v>
      </c>
      <c r="BM30" s="65">
        <f t="shared" si="48"/>
        <v>27.927539967990128</v>
      </c>
      <c r="BN30" s="63">
        <f t="shared" si="49"/>
        <v>1.2075372010085508</v>
      </c>
      <c r="BO30" s="36">
        <f t="shared" si="26"/>
        <v>1.5709073794078434</v>
      </c>
      <c r="BP30" s="63">
        <f t="shared" si="58"/>
        <v>1.6616660549765785</v>
      </c>
      <c r="BQ30" s="63">
        <f t="shared" si="50"/>
        <v>0.5078207466272161</v>
      </c>
      <c r="BR30" s="63">
        <f t="shared" si="51"/>
        <v>82.813183657181497</v>
      </c>
      <c r="BS30" s="63">
        <f t="shared" si="52"/>
        <v>60.180563778447961</v>
      </c>
      <c r="BT30" s="23">
        <f t="shared" si="53"/>
        <v>0.92585286426286029</v>
      </c>
      <c r="BU30" s="23">
        <f t="shared" si="27"/>
        <v>0.33901838661834843</v>
      </c>
      <c r="BV30" s="23">
        <f t="shared" si="54"/>
        <v>1.2648712508812088</v>
      </c>
      <c r="BW30" s="45">
        <f t="shared" si="28"/>
        <v>0.13698004354644838</v>
      </c>
      <c r="BX30" s="23">
        <f t="shared" si="55"/>
        <v>1.4018512944276571</v>
      </c>
      <c r="BY30" s="23">
        <f t="shared" si="29"/>
        <v>0.42513918421915026</v>
      </c>
      <c r="BZ30" s="23">
        <f t="shared" si="30"/>
        <v>1.8269904786468074</v>
      </c>
      <c r="CA30" s="56"/>
      <c r="CB30" s="76">
        <f t="shared" si="31"/>
        <v>0</v>
      </c>
      <c r="CC30" s="76">
        <f t="shared" si="32"/>
        <v>0</v>
      </c>
      <c r="CD30" s="76">
        <f t="shared" si="32"/>
        <v>0</v>
      </c>
      <c r="CE30" s="76">
        <f t="shared" si="33"/>
        <v>0</v>
      </c>
      <c r="CF30" s="23">
        <v>1.8269904786468072</v>
      </c>
      <c r="CG30" s="81">
        <f t="shared" si="56"/>
        <v>0</v>
      </c>
      <c r="CH30" s="1">
        <v>1.8293893868076601</v>
      </c>
      <c r="CI30" s="73">
        <v>0.8638920725013759</v>
      </c>
      <c r="CJ30" s="73">
        <v>0.46756471849885045</v>
      </c>
      <c r="CK30" s="73">
        <f t="shared" si="57"/>
        <v>1.3314567910002264</v>
      </c>
      <c r="CL30" s="73">
        <v>0.4979325958074336</v>
      </c>
    </row>
    <row r="31" spans="1:90" x14ac:dyDescent="0.25">
      <c r="A31">
        <v>1962</v>
      </c>
      <c r="B31" s="41">
        <v>149964498</v>
      </c>
      <c r="C31" s="41">
        <v>75258027.267742038</v>
      </c>
      <c r="D31" s="41">
        <v>38497813.8398709</v>
      </c>
      <c r="E31" s="41">
        <f t="shared" si="0"/>
        <v>75258027.267742038</v>
      </c>
      <c r="F31" s="41">
        <f t="shared" si="1"/>
        <v>38497813.8398709</v>
      </c>
      <c r="K31" s="41">
        <f t="shared" si="34"/>
        <v>113755841.10761294</v>
      </c>
      <c r="L31" s="39">
        <v>36208656.892387055</v>
      </c>
      <c r="M31" s="39">
        <f t="shared" si="2"/>
        <v>36208656.892387055</v>
      </c>
      <c r="N31" s="41">
        <f t="shared" si="3"/>
        <v>0</v>
      </c>
      <c r="O31" s="41">
        <v>149964498</v>
      </c>
      <c r="P31" s="2">
        <v>7452200000</v>
      </c>
      <c r="Q31" s="2">
        <v>75383478</v>
      </c>
      <c r="R31" s="1">
        <f t="shared" si="35"/>
        <v>98.857205819025751</v>
      </c>
      <c r="S31" s="23">
        <f t="shared" si="4"/>
        <v>2.0123520302729396</v>
      </c>
      <c r="T31" s="24">
        <f t="shared" si="36"/>
        <v>1.0098766440479596</v>
      </c>
      <c r="U31" s="24">
        <f t="shared" si="37"/>
        <v>0.51659662703457909</v>
      </c>
      <c r="V31" s="24"/>
      <c r="W31" s="24"/>
      <c r="X31" s="23">
        <f t="shared" si="5"/>
        <v>1.5264732710825388</v>
      </c>
      <c r="Y31" s="23">
        <f t="shared" si="6"/>
        <v>0.48587875919040091</v>
      </c>
      <c r="Z31" s="23">
        <f t="shared" si="38"/>
        <v>2.0123520302729396</v>
      </c>
      <c r="AA31" s="83">
        <f t="shared" si="7"/>
        <v>0.50183895702929671</v>
      </c>
      <c r="AB31" s="83">
        <f t="shared" si="8"/>
        <v>0.2567128510633957</v>
      </c>
      <c r="AC31" s="83">
        <f t="shared" si="9"/>
        <v>0.7585518080926924</v>
      </c>
      <c r="AD31" s="78">
        <f t="shared" si="39"/>
        <v>0</v>
      </c>
      <c r="AE31" s="14">
        <v>8535823</v>
      </c>
      <c r="AF31" s="16">
        <v>1464361</v>
      </c>
      <c r="AG31" s="16">
        <v>9664423</v>
      </c>
      <c r="AH31" s="16">
        <f t="shared" si="40"/>
        <v>1128600</v>
      </c>
      <c r="AI31" s="16">
        <v>335761</v>
      </c>
      <c r="AJ31" s="16">
        <f t="shared" si="41"/>
        <v>10000184</v>
      </c>
      <c r="AK31" s="17">
        <v>107299</v>
      </c>
      <c r="AL31" s="10">
        <v>7541794</v>
      </c>
      <c r="AM31" s="11">
        <v>528160</v>
      </c>
      <c r="AN31" s="10">
        <v>7948853.0353061846</v>
      </c>
      <c r="AO31" s="10">
        <f t="shared" si="42"/>
        <v>407059.03530618455</v>
      </c>
      <c r="AP31" s="10">
        <v>121100.96469381521</v>
      </c>
      <c r="AQ31" s="10">
        <f t="shared" si="43"/>
        <v>8355912.0706123691</v>
      </c>
      <c r="AR31" s="11">
        <f t="shared" si="10"/>
        <v>41664.307221790892</v>
      </c>
      <c r="AS31" s="59"/>
      <c r="AT31" s="7">
        <f t="shared" si="11"/>
        <v>8.9186495290850338</v>
      </c>
      <c r="AU31" s="7">
        <f t="shared" si="12"/>
        <v>26.593750085488068</v>
      </c>
      <c r="AV31" s="33">
        <f t="shared" si="13"/>
        <v>10.751747320576889</v>
      </c>
      <c r="AW31" s="33">
        <f t="shared" si="14"/>
        <v>33.242187606860085</v>
      </c>
      <c r="AX31" s="7">
        <f t="shared" si="15"/>
        <v>11.506874698329408</v>
      </c>
      <c r="AY31" s="7">
        <f t="shared" si="16"/>
        <v>341.3566832318744</v>
      </c>
      <c r="AZ31" s="34">
        <f t="shared" si="44"/>
        <v>24.615825195701259</v>
      </c>
      <c r="BA31" s="32">
        <f t="shared" si="17"/>
        <v>10.094151839642292</v>
      </c>
      <c r="BB31" s="32">
        <f t="shared" si="18"/>
        <v>73.73305526532755</v>
      </c>
      <c r="BC31" s="35">
        <f t="shared" si="19"/>
        <v>13.072255032724874</v>
      </c>
      <c r="BD31" s="35">
        <f t="shared" si="20"/>
        <v>92.166319081659438</v>
      </c>
      <c r="BE31" s="32">
        <f t="shared" si="21"/>
        <v>13.771191376335956</v>
      </c>
      <c r="BF31" s="32">
        <f t="shared" si="22"/>
        <v>879.10331879802482</v>
      </c>
      <c r="BG31" s="36">
        <f t="shared" si="45"/>
        <v>68.24911844782325</v>
      </c>
      <c r="BH31" s="65">
        <f t="shared" si="23"/>
        <v>2.6127068744181683</v>
      </c>
      <c r="BI31" s="72">
        <f t="shared" si="24"/>
        <v>3.1497105077252927</v>
      </c>
      <c r="BJ31" s="65">
        <f t="shared" si="25"/>
        <v>3.3709240989176998</v>
      </c>
      <c r="BK31" s="65">
        <f t="shared" si="46"/>
        <v>1.2151869201033614</v>
      </c>
      <c r="BL31" s="65">
        <f t="shared" si="47"/>
        <v>38.274481144108179</v>
      </c>
      <c r="BM31" s="65">
        <f t="shared" si="48"/>
        <v>29.665455841057629</v>
      </c>
      <c r="BN31" s="63">
        <f t="shared" si="49"/>
        <v>1.1482327075552126</v>
      </c>
      <c r="BO31" s="36">
        <f t="shared" si="26"/>
        <v>1.4869987125743342</v>
      </c>
      <c r="BP31" s="63">
        <f t="shared" si="58"/>
        <v>1.5665043097738443</v>
      </c>
      <c r="BQ31" s="63">
        <f t="shared" si="50"/>
        <v>0.44884658261848198</v>
      </c>
      <c r="BR31" s="63">
        <f t="shared" si="51"/>
        <v>87.090360117782581</v>
      </c>
      <c r="BS31" s="63">
        <f t="shared" si="52"/>
        <v>63.836402731912671</v>
      </c>
      <c r="BT31" s="23">
        <f t="shared" si="53"/>
        <v>1.0098766440479598</v>
      </c>
      <c r="BU31" s="23">
        <f t="shared" si="27"/>
        <v>0.36853460536629051</v>
      </c>
      <c r="BV31" s="23">
        <f t="shared" si="54"/>
        <v>1.3784112494142504</v>
      </c>
      <c r="BW31" s="45">
        <f t="shared" si="28"/>
        <v>0.1480620216682885</v>
      </c>
      <c r="BX31" s="23">
        <f t="shared" si="55"/>
        <v>1.5264732710825388</v>
      </c>
      <c r="BY31" s="23">
        <f t="shared" si="29"/>
        <v>0.48587875919040091</v>
      </c>
      <c r="BZ31" s="23">
        <f t="shared" si="30"/>
        <v>2.0123520302729396</v>
      </c>
      <c r="CA31" s="56"/>
      <c r="CB31" s="76">
        <f t="shared" si="31"/>
        <v>0</v>
      </c>
      <c r="CC31" s="76">
        <f t="shared" si="32"/>
        <v>0</v>
      </c>
      <c r="CD31" s="76">
        <f t="shared" si="32"/>
        <v>0</v>
      </c>
      <c r="CE31" s="76">
        <f t="shared" si="33"/>
        <v>0</v>
      </c>
      <c r="CF31" s="23">
        <v>2.0123520302729396</v>
      </c>
      <c r="CG31" s="81">
        <f t="shared" si="56"/>
        <v>0</v>
      </c>
      <c r="CH31" s="1">
        <v>2.0149351869246699</v>
      </c>
      <c r="CI31" s="73">
        <v>0.97794137914072743</v>
      </c>
      <c r="CJ31" s="73">
        <v>0.49442981427044935</v>
      </c>
      <c r="CK31" s="73">
        <f t="shared" si="57"/>
        <v>1.4723711934111767</v>
      </c>
      <c r="CL31" s="73">
        <v>0.54256399351349294</v>
      </c>
    </row>
    <row r="32" spans="1:90" x14ac:dyDescent="0.25">
      <c r="A32">
        <v>1963</v>
      </c>
      <c r="B32" s="41">
        <v>246306495</v>
      </c>
      <c r="C32" s="41">
        <v>130824797.60074706</v>
      </c>
      <c r="D32" s="41">
        <v>60749465.242631301</v>
      </c>
      <c r="E32" s="41">
        <f t="shared" si="0"/>
        <v>130817780.65438515</v>
      </c>
      <c r="F32" s="41">
        <f t="shared" si="1"/>
        <v>60746206.871535443</v>
      </c>
      <c r="K32" s="41">
        <f t="shared" si="34"/>
        <v>191563987.5259206</v>
      </c>
      <c r="L32" s="39">
        <v>54745443.812218942</v>
      </c>
      <c r="M32" s="39">
        <f t="shared" si="2"/>
        <v>54742507.474079423</v>
      </c>
      <c r="N32" s="41">
        <f t="shared" si="3"/>
        <v>0</v>
      </c>
      <c r="O32" s="41">
        <v>246319706.6555973</v>
      </c>
      <c r="P32" s="2">
        <v>13375800000</v>
      </c>
      <c r="Q32" s="2">
        <v>77625699</v>
      </c>
      <c r="R32" s="1">
        <f t="shared" si="35"/>
        <v>172.31149184241161</v>
      </c>
      <c r="S32" s="23">
        <f t="shared" si="4"/>
        <v>1.8414337460189296</v>
      </c>
      <c r="T32" s="24">
        <f t="shared" si="36"/>
        <v>0.97801836641087003</v>
      </c>
      <c r="U32" s="24">
        <f t="shared" si="37"/>
        <v>0.45415008352050301</v>
      </c>
      <c r="V32" s="24"/>
      <c r="W32" s="24"/>
      <c r="X32" s="23">
        <f t="shared" si="5"/>
        <v>1.4321684499313729</v>
      </c>
      <c r="Y32" s="23">
        <f t="shared" si="6"/>
        <v>0.4092652960875568</v>
      </c>
      <c r="Z32" s="23">
        <f t="shared" si="38"/>
        <v>1.8414337460189296</v>
      </c>
      <c r="AA32" s="83">
        <f t="shared" si="7"/>
        <v>0.53111786863105315</v>
      </c>
      <c r="AB32" s="83">
        <f t="shared" si="8"/>
        <v>0.24662852220578044</v>
      </c>
      <c r="AC32" s="83">
        <f t="shared" si="9"/>
        <v>0.77774639083683361</v>
      </c>
      <c r="AD32" s="78">
        <f t="shared" si="39"/>
        <v>0</v>
      </c>
      <c r="AE32" s="14">
        <v>9301441</v>
      </c>
      <c r="AF32" s="16">
        <v>1719589</v>
      </c>
      <c r="AG32" s="16">
        <v>10624434</v>
      </c>
      <c r="AH32" s="16">
        <f t="shared" si="40"/>
        <v>1322993</v>
      </c>
      <c r="AI32" s="16">
        <v>396596</v>
      </c>
      <c r="AJ32" s="16">
        <f t="shared" si="41"/>
        <v>11021030</v>
      </c>
      <c r="AK32" s="17">
        <v>124214</v>
      </c>
      <c r="AL32" s="10">
        <v>8245057</v>
      </c>
      <c r="AM32" s="11">
        <v>694538</v>
      </c>
      <c r="AN32" s="10">
        <v>8779410.7974678837</v>
      </c>
      <c r="AO32" s="10">
        <f t="shared" si="42"/>
        <v>534353.79746788368</v>
      </c>
      <c r="AP32" s="10">
        <v>160184.20253211667</v>
      </c>
      <c r="AQ32" s="10">
        <f t="shared" si="43"/>
        <v>9313764.5949357674</v>
      </c>
      <c r="AR32" s="11">
        <f t="shared" si="10"/>
        <v>48232.418356625261</v>
      </c>
      <c r="AS32" s="59"/>
      <c r="AT32" s="7">
        <f t="shared" si="11"/>
        <v>8.1621072828911032</v>
      </c>
      <c r="AU32" s="7">
        <f t="shared" si="12"/>
        <v>20.5012463351344</v>
      </c>
      <c r="AV32" s="33">
        <f t="shared" si="13"/>
        <v>9.5073004968789991</v>
      </c>
      <c r="AW32" s="33">
        <f t="shared" si="14"/>
        <v>25.626557918918</v>
      </c>
      <c r="AX32" s="7">
        <f t="shared" si="15"/>
        <v>10.087358169941407</v>
      </c>
      <c r="AY32" s="7">
        <f t="shared" si="16"/>
        <v>255.76428329526914</v>
      </c>
      <c r="AZ32" s="34">
        <f t="shared" si="44"/>
        <v>18.964822428974472</v>
      </c>
      <c r="BA32" s="32">
        <f t="shared" si="17"/>
        <v>9.2078634905109702</v>
      </c>
      <c r="BB32" s="32">
        <f t="shared" si="18"/>
        <v>50.75851527805164</v>
      </c>
      <c r="BC32" s="35">
        <f t="shared" si="19"/>
        <v>11.505292208947651</v>
      </c>
      <c r="BD32" s="35">
        <f t="shared" si="20"/>
        <v>63.448144097564551</v>
      </c>
      <c r="BE32" s="32">
        <f t="shared" si="21"/>
        <v>11.936427625851548</v>
      </c>
      <c r="BF32" s="32">
        <f t="shared" si="22"/>
        <v>658.67534259506328</v>
      </c>
      <c r="BG32" s="36">
        <f t="shared" si="45"/>
        <v>46.954522338328161</v>
      </c>
      <c r="BH32" s="65">
        <f t="shared" si="23"/>
        <v>3.191261570118566</v>
      </c>
      <c r="BI32" s="72">
        <f t="shared" si="24"/>
        <v>3.717211947808686</v>
      </c>
      <c r="BJ32" s="65">
        <f t="shared" si="25"/>
        <v>3.9440058009569596</v>
      </c>
      <c r="BK32" s="65">
        <f t="shared" si="46"/>
        <v>1.3721969075701794</v>
      </c>
      <c r="BL32" s="65">
        <f t="shared" si="47"/>
        <v>31.335569900114663</v>
      </c>
      <c r="BM32" s="65">
        <f t="shared" si="48"/>
        <v>25.354932281219352</v>
      </c>
      <c r="BN32" s="63">
        <f t="shared" si="49"/>
        <v>1.3979365698180883</v>
      </c>
      <c r="BO32" s="36">
        <f t="shared" si="26"/>
        <v>1.746731882146803</v>
      </c>
      <c r="BP32" s="63">
        <f t="shared" si="58"/>
        <v>1.8121868018960834</v>
      </c>
      <c r="BQ32" s="63">
        <f t="shared" si="50"/>
        <v>0.59453429386134837</v>
      </c>
      <c r="BR32" s="63">
        <f t="shared" si="51"/>
        <v>71.534003873303689</v>
      </c>
      <c r="BS32" s="63">
        <f t="shared" si="52"/>
        <v>55.181949176194429</v>
      </c>
      <c r="BT32" s="23">
        <f t="shared" si="53"/>
        <v>0.97801836641087003</v>
      </c>
      <c r="BU32" s="23">
        <f t="shared" si="27"/>
        <v>0.32322191803743011</v>
      </c>
      <c r="BV32" s="23">
        <f t="shared" si="54"/>
        <v>1.3012402844483002</v>
      </c>
      <c r="BW32" s="45">
        <f t="shared" si="28"/>
        <v>0.13092816548307284</v>
      </c>
      <c r="BX32" s="23">
        <f t="shared" si="55"/>
        <v>1.4321684499313729</v>
      </c>
      <c r="BY32" s="23">
        <f t="shared" si="29"/>
        <v>0.4092652960875568</v>
      </c>
      <c r="BZ32" s="23">
        <f t="shared" si="30"/>
        <v>1.8414337460189296</v>
      </c>
      <c r="CA32" s="56"/>
      <c r="CB32" s="76">
        <f t="shared" si="31"/>
        <v>0</v>
      </c>
      <c r="CC32" s="76">
        <f t="shared" si="32"/>
        <v>0</v>
      </c>
      <c r="CD32" s="76">
        <f t="shared" si="32"/>
        <v>0</v>
      </c>
      <c r="CE32" s="76">
        <f t="shared" si="33"/>
        <v>0</v>
      </c>
      <c r="CF32" s="23">
        <v>1.8414337460189296</v>
      </c>
      <c r="CG32" s="81">
        <f t="shared" si="56"/>
        <v>0</v>
      </c>
      <c r="CH32" s="1">
        <v>1.8482707576369299</v>
      </c>
      <c r="CI32" s="73">
        <v>0.91807427229398297</v>
      </c>
      <c r="CJ32" s="73">
        <v>0.43718080424174366</v>
      </c>
      <c r="CK32" s="73">
        <f t="shared" si="57"/>
        <v>1.3552550765357267</v>
      </c>
      <c r="CL32" s="73">
        <v>0.49301568110120347</v>
      </c>
    </row>
    <row r="33" spans="1:90" x14ac:dyDescent="0.25">
      <c r="A33">
        <v>1964</v>
      </c>
      <c r="B33" s="41">
        <v>485612512</v>
      </c>
      <c r="C33" s="41">
        <v>250396272.61369425</v>
      </c>
      <c r="D33" s="41">
        <v>116710643.07890984</v>
      </c>
      <c r="E33" s="41">
        <f t="shared" si="0"/>
        <v>250396272.61369428</v>
      </c>
      <c r="F33" s="41">
        <f t="shared" si="1"/>
        <v>116710643.07890986</v>
      </c>
      <c r="K33" s="41">
        <f t="shared" si="34"/>
        <v>367106915.69260412</v>
      </c>
      <c r="L33" s="39">
        <v>118505596.30739589</v>
      </c>
      <c r="M33" s="39">
        <f t="shared" si="2"/>
        <v>118505596.30739591</v>
      </c>
      <c r="N33" s="41">
        <f t="shared" si="3"/>
        <v>0</v>
      </c>
      <c r="O33" s="41">
        <v>485612511.99999994</v>
      </c>
      <c r="P33" s="2">
        <v>26213600000</v>
      </c>
      <c r="Q33" s="2">
        <v>79903543</v>
      </c>
      <c r="R33" s="1">
        <f t="shared" si="35"/>
        <v>328.0655527377553</v>
      </c>
      <c r="S33" s="23">
        <f t="shared" si="4"/>
        <v>1.85252125614185</v>
      </c>
      <c r="T33" s="24">
        <f t="shared" si="36"/>
        <v>0.95521512731442559</v>
      </c>
      <c r="U33" s="24">
        <f t="shared" si="37"/>
        <v>0.44522935834417959</v>
      </c>
      <c r="V33" s="24"/>
      <c r="W33" s="24"/>
      <c r="X33" s="23">
        <f t="shared" si="5"/>
        <v>1.4004444856586051</v>
      </c>
      <c r="Y33" s="23">
        <f t="shared" si="6"/>
        <v>0.45207677048324496</v>
      </c>
      <c r="Z33" s="23">
        <f t="shared" si="38"/>
        <v>1.85252125614185</v>
      </c>
      <c r="AA33" s="83">
        <f t="shared" si="7"/>
        <v>0.51562977976501201</v>
      </c>
      <c r="AB33" s="83">
        <f t="shared" si="8"/>
        <v>0.24033697690003067</v>
      </c>
      <c r="AC33" s="83">
        <f t="shared" si="9"/>
        <v>0.75596675666504265</v>
      </c>
      <c r="AD33" s="78">
        <f t="shared" si="39"/>
        <v>0</v>
      </c>
      <c r="AE33" s="18">
        <v>10217324</v>
      </c>
      <c r="AF33" s="16">
        <v>1892711</v>
      </c>
      <c r="AG33" s="16">
        <v>11670995</v>
      </c>
      <c r="AH33" s="16">
        <f t="shared" si="40"/>
        <v>1453671</v>
      </c>
      <c r="AI33" s="16">
        <v>439040</v>
      </c>
      <c r="AJ33" s="16">
        <f t="shared" si="41"/>
        <v>12110035</v>
      </c>
      <c r="AK33" s="17">
        <v>142386</v>
      </c>
      <c r="AL33" s="10">
        <v>8993386</v>
      </c>
      <c r="AM33" s="11">
        <v>830825</v>
      </c>
      <c r="AN33" s="10">
        <v>9631489.8671910297</v>
      </c>
      <c r="AO33" s="10">
        <f t="shared" si="42"/>
        <v>638103.86719102971</v>
      </c>
      <c r="AP33" s="10">
        <v>192721.13280897087</v>
      </c>
      <c r="AQ33" s="10">
        <f t="shared" si="43"/>
        <v>10269593.734382059</v>
      </c>
      <c r="AR33" s="11">
        <f t="shared" si="10"/>
        <v>55288.623827639749</v>
      </c>
      <c r="AS33" s="59"/>
      <c r="AT33" s="7">
        <f t="shared" si="11"/>
        <v>7.4701627353325275</v>
      </c>
      <c r="AU33" s="7">
        <f t="shared" si="12"/>
        <v>18.796003816386424</v>
      </c>
      <c r="AV33" s="33">
        <f t="shared" si="13"/>
        <v>8.7040761549895596</v>
      </c>
      <c r="AW33" s="33">
        <f t="shared" si="14"/>
        <v>23.495004770483028</v>
      </c>
      <c r="AX33" s="7">
        <f t="shared" si="15"/>
        <v>9.2403098900156149</v>
      </c>
      <c r="AY33" s="7">
        <f t="shared" si="16"/>
        <v>253.69443393036605</v>
      </c>
      <c r="AZ33" s="34">
        <f t="shared" si="44"/>
        <v>17.376804163310471</v>
      </c>
      <c r="BA33" s="32">
        <f t="shared" si="17"/>
        <v>8.4868005220301548</v>
      </c>
      <c r="BB33" s="32">
        <f t="shared" si="18"/>
        <v>42.819370119238783</v>
      </c>
      <c r="BC33" s="35">
        <f t="shared" si="19"/>
        <v>10.547197856745411</v>
      </c>
      <c r="BD33" s="35">
        <f t="shared" si="20"/>
        <v>53.524212649048479</v>
      </c>
      <c r="BE33" s="32">
        <f t="shared" si="21"/>
        <v>10.89629045444109</v>
      </c>
      <c r="BF33" s="32">
        <f t="shared" si="22"/>
        <v>653.34481433684755</v>
      </c>
      <c r="BG33" s="36">
        <f t="shared" si="45"/>
        <v>39.586276754723905</v>
      </c>
      <c r="BH33" s="65">
        <f t="shared" si="23"/>
        <v>2.9445512933022941</v>
      </c>
      <c r="BI33" s="72">
        <f t="shared" si="24"/>
        <v>3.4309290984991221</v>
      </c>
      <c r="BJ33" s="65">
        <f t="shared" si="25"/>
        <v>3.6422990236166912</v>
      </c>
      <c r="BK33" s="65">
        <f t="shared" si="46"/>
        <v>1.2926150821680771</v>
      </c>
      <c r="BL33" s="65">
        <f t="shared" si="47"/>
        <v>33.961031763128396</v>
      </c>
      <c r="BM33" s="65">
        <f t="shared" si="48"/>
        <v>27.455186779448731</v>
      </c>
      <c r="BN33" s="63">
        <f t="shared" si="49"/>
        <v>1.2989772530213399</v>
      </c>
      <c r="BO33" s="36">
        <f t="shared" si="26"/>
        <v>1.6143386501737123</v>
      </c>
      <c r="BP33" s="63">
        <f t="shared" si="58"/>
        <v>1.6677702516856965</v>
      </c>
      <c r="BQ33" s="63">
        <f t="shared" si="50"/>
        <v>0.51148755565215165</v>
      </c>
      <c r="BR33" s="63">
        <f t="shared" si="51"/>
        <v>76.98364214416091</v>
      </c>
      <c r="BS33" s="63">
        <f t="shared" si="52"/>
        <v>59.960297228545201</v>
      </c>
      <c r="BT33" s="23">
        <f t="shared" si="53"/>
        <v>0.95521512731442559</v>
      </c>
      <c r="BU33" s="23">
        <f t="shared" si="27"/>
        <v>0.31613311921454718</v>
      </c>
      <c r="BV33" s="23">
        <f t="shared" si="54"/>
        <v>1.2713482465289727</v>
      </c>
      <c r="BW33" s="45">
        <f t="shared" si="28"/>
        <v>0.12909623912963245</v>
      </c>
      <c r="BX33" s="23">
        <f t="shared" si="55"/>
        <v>1.4004444856586051</v>
      </c>
      <c r="BY33" s="23">
        <f t="shared" si="29"/>
        <v>0.45207677048324496</v>
      </c>
      <c r="BZ33" s="23">
        <f t="shared" si="30"/>
        <v>1.85252125614185</v>
      </c>
      <c r="CA33" s="56"/>
      <c r="CB33" s="76">
        <f t="shared" si="31"/>
        <v>0</v>
      </c>
      <c r="CC33" s="76">
        <f t="shared" si="32"/>
        <v>0</v>
      </c>
      <c r="CD33" s="76">
        <f t="shared" si="32"/>
        <v>0</v>
      </c>
      <c r="CE33" s="76">
        <f t="shared" si="33"/>
        <v>0</v>
      </c>
      <c r="CF33" s="23">
        <v>1.85252125614185</v>
      </c>
      <c r="CG33" s="81">
        <f t="shared" si="56"/>
        <v>0</v>
      </c>
      <c r="CH33" s="1">
        <v>1.60121082186346</v>
      </c>
      <c r="CI33" s="73">
        <v>0.81129872569370232</v>
      </c>
      <c r="CJ33" s="73">
        <v>0.36634037128668573</v>
      </c>
      <c r="CK33" s="73">
        <f t="shared" si="57"/>
        <v>1.177639096980388</v>
      </c>
      <c r="CL33" s="73">
        <v>0.42357172488307199</v>
      </c>
    </row>
    <row r="34" spans="1:90" x14ac:dyDescent="0.25">
      <c r="A34">
        <v>1965</v>
      </c>
      <c r="B34" s="41">
        <v>1023020000</v>
      </c>
      <c r="C34" s="41">
        <v>525226871.17503786</v>
      </c>
      <c r="D34" s="41">
        <v>228777532.17216575</v>
      </c>
      <c r="E34" s="41">
        <f t="shared" si="0"/>
        <v>525226871.17503786</v>
      </c>
      <c r="F34" s="41">
        <f t="shared" si="1"/>
        <v>228777532.17216575</v>
      </c>
      <c r="K34" s="41">
        <f t="shared" si="34"/>
        <v>754004403.34720361</v>
      </c>
      <c r="L34" s="39">
        <v>269015596.65279639</v>
      </c>
      <c r="M34" s="39">
        <f t="shared" ref="M34:M55" si="59">B34*L34/O34</f>
        <v>269015596.65279639</v>
      </c>
      <c r="N34" s="41">
        <f t="shared" ref="N34:N65" si="60">B34-K34-M34</f>
        <v>0</v>
      </c>
      <c r="O34" s="41">
        <v>1023020000</v>
      </c>
      <c r="P34" s="2">
        <v>42661999999.999901</v>
      </c>
      <c r="Q34" s="2">
        <v>82220401</v>
      </c>
      <c r="R34" s="1">
        <f t="shared" si="35"/>
        <v>518.87365521362392</v>
      </c>
      <c r="S34" s="23">
        <f t="shared" ref="S34:S65" si="61">100*B34/P34</f>
        <v>2.3979654024659003</v>
      </c>
      <c r="T34" s="24">
        <f t="shared" si="36"/>
        <v>1.231135134721858</v>
      </c>
      <c r="U34" s="24">
        <f t="shared" si="37"/>
        <v>0.5362559940278615</v>
      </c>
      <c r="V34" s="24"/>
      <c r="W34" s="24"/>
      <c r="X34" s="23">
        <f t="shared" ref="X34:X65" si="62">SUM(T34:W34)</f>
        <v>1.7673911287497195</v>
      </c>
      <c r="Y34" s="23">
        <f t="shared" ref="Y34:Y53" si="63">100*M34/P34</f>
        <v>0.63057427371618069</v>
      </c>
      <c r="Z34" s="23">
        <f t="shared" si="38"/>
        <v>2.3979654024659003</v>
      </c>
      <c r="AA34" s="83">
        <f t="shared" si="7"/>
        <v>0.51340821408676063</v>
      </c>
      <c r="AB34" s="83">
        <f t="shared" si="8"/>
        <v>0.22362957925765453</v>
      </c>
      <c r="AC34" s="83">
        <f t="shared" si="9"/>
        <v>0.7370377933444151</v>
      </c>
      <c r="AD34" s="78">
        <f t="shared" si="39"/>
        <v>0</v>
      </c>
      <c r="AE34" s="14">
        <v>9923183</v>
      </c>
      <c r="AF34" s="16">
        <v>2154430</v>
      </c>
      <c r="AG34" s="16">
        <v>11568503</v>
      </c>
      <c r="AH34" s="16">
        <f t="shared" si="40"/>
        <v>1645320</v>
      </c>
      <c r="AI34" s="16">
        <v>509110</v>
      </c>
      <c r="AJ34" s="16">
        <f t="shared" si="41"/>
        <v>12077613</v>
      </c>
      <c r="AK34" s="17">
        <v>155781</v>
      </c>
      <c r="AL34" s="10">
        <v>8827050</v>
      </c>
      <c r="AM34" s="11">
        <v>1033272</v>
      </c>
      <c r="AN34" s="10">
        <v>9616151.1019341536</v>
      </c>
      <c r="AO34" s="10">
        <f t="shared" si="42"/>
        <v>789101.10193415359</v>
      </c>
      <c r="AP34" s="10">
        <v>244170.89806584571</v>
      </c>
      <c r="AQ34" s="10">
        <f t="shared" si="43"/>
        <v>10405252.203868307</v>
      </c>
      <c r="AR34" s="11">
        <f t="shared" si="10"/>
        <v>60489.915500776398</v>
      </c>
      <c r="AS34" s="59"/>
      <c r="AT34" s="7">
        <f t="shared" si="11"/>
        <v>10.200801946514559</v>
      </c>
      <c r="AU34" s="7">
        <f t="shared" si="12"/>
        <v>20.465358757362448</v>
      </c>
      <c r="AV34" s="33">
        <f t="shared" si="13"/>
        <v>11.435508019788177</v>
      </c>
      <c r="AW34" s="33">
        <f t="shared" si="14"/>
        <v>25.581698446703061</v>
      </c>
      <c r="AX34" s="7">
        <f t="shared" ref="AX34:AX65" si="64">100*K34/AJ34/R34</f>
        <v>12.031815171561183</v>
      </c>
      <c r="AY34" s="7">
        <f t="shared" ref="AY34:AY65" si="65">100*M34/AK34/R34</f>
        <v>332.81381969064358</v>
      </c>
      <c r="AZ34" s="34">
        <f t="shared" si="44"/>
        <v>18.882214020022477</v>
      </c>
      <c r="BA34" s="32">
        <f t="shared" si="17"/>
        <v>11.467525896196372</v>
      </c>
      <c r="BB34" s="32">
        <f t="shared" si="18"/>
        <v>42.671419401304192</v>
      </c>
      <c r="BC34" s="35">
        <f t="shared" si="19"/>
        <v>13.757241065693629</v>
      </c>
      <c r="BD34" s="35">
        <f t="shared" si="20"/>
        <v>53.339274251630243</v>
      </c>
      <c r="BE34" s="32">
        <f t="shared" ref="BE34:BE65" si="66">100*K34/AQ34/R34</f>
        <v>13.965601648331152</v>
      </c>
      <c r="BF34" s="32">
        <f t="shared" ref="BF34:BF65" si="67">100*M34/AR34/R34</f>
        <v>857.10269581320028</v>
      </c>
      <c r="BG34" s="36">
        <f t="shared" si="45"/>
        <v>39.370473942153723</v>
      </c>
      <c r="BH34" s="65">
        <f>100*AT34/AY34</f>
        <v>3.0650175392345149</v>
      </c>
      <c r="BI34" s="72">
        <f t="shared" si="24"/>
        <v>3.436007564354655</v>
      </c>
      <c r="BJ34" s="65">
        <f t="shared" si="25"/>
        <v>3.6151789558333158</v>
      </c>
      <c r="BK34" s="65">
        <f t="shared" si="46"/>
        <v>1.2851413580737916</v>
      </c>
      <c r="BL34" s="65">
        <f t="shared" si="47"/>
        <v>32.626240704963436</v>
      </c>
      <c r="BM34" s="65">
        <f t="shared" si="48"/>
        <v>27.661147960225811</v>
      </c>
      <c r="BN34" s="63">
        <f t="shared" si="49"/>
        <v>1.3379407102804917</v>
      </c>
      <c r="BO34" s="36">
        <f t="shared" si="26"/>
        <v>1.6050866638146621</v>
      </c>
      <c r="BP34" s="63">
        <f t="shared" si="58"/>
        <v>1.6293965374920323</v>
      </c>
      <c r="BQ34" s="63">
        <f t="shared" si="50"/>
        <v>0.48820972387191347</v>
      </c>
      <c r="BR34" s="63">
        <f t="shared" si="51"/>
        <v>74.741727515739896</v>
      </c>
      <c r="BS34" s="63">
        <f t="shared" si="52"/>
        <v>61.372414694043741</v>
      </c>
      <c r="BT34" s="23">
        <f t="shared" si="53"/>
        <v>1.231135134721858</v>
      </c>
      <c r="BU34" s="23">
        <f t="shared" si="27"/>
        <v>0.37785371992315364</v>
      </c>
      <c r="BV34" s="23">
        <f t="shared" si="54"/>
        <v>1.6089888546450117</v>
      </c>
      <c r="BW34" s="45">
        <f t="shared" si="28"/>
        <v>0.15840227410470786</v>
      </c>
      <c r="BX34" s="23">
        <f t="shared" si="55"/>
        <v>1.7673911287497197</v>
      </c>
      <c r="BY34" s="23">
        <f t="shared" si="29"/>
        <v>0.63057427371618069</v>
      </c>
      <c r="BZ34" s="23">
        <f t="shared" si="30"/>
        <v>2.3979654024659003</v>
      </c>
      <c r="CA34" s="56"/>
      <c r="CB34" s="76">
        <f t="shared" si="31"/>
        <v>0</v>
      </c>
      <c r="CC34" s="76">
        <f t="shared" ref="CC34:CD65" si="68">BX34-X34</f>
        <v>0</v>
      </c>
      <c r="CD34" s="76">
        <f t="shared" si="68"/>
        <v>0</v>
      </c>
      <c r="CE34" s="76">
        <f t="shared" ref="CE34:CE65" si="69">BZ34-S34</f>
        <v>0</v>
      </c>
      <c r="CF34" s="23">
        <v>2.3979654024659003</v>
      </c>
      <c r="CG34" s="81">
        <f t="shared" si="56"/>
        <v>0</v>
      </c>
      <c r="CH34" s="1">
        <v>2.4355093525854499</v>
      </c>
      <c r="CI34" s="73">
        <v>1.2554279038284599</v>
      </c>
      <c r="CJ34" s="73">
        <v>0.54056694741695099</v>
      </c>
      <c r="CK34" s="73">
        <f t="shared" si="57"/>
        <v>1.7959948512454109</v>
      </c>
      <c r="CL34" s="73">
        <v>0.63951450134003995</v>
      </c>
    </row>
    <row r="35" spans="1:90" x14ac:dyDescent="0.25">
      <c r="A35">
        <v>1966</v>
      </c>
      <c r="B35" s="41">
        <v>1541763000</v>
      </c>
      <c r="C35" s="41">
        <v>597186614.64627182</v>
      </c>
      <c r="D35" s="41">
        <v>552870064.54504108</v>
      </c>
      <c r="E35" s="41">
        <f t="shared" si="0"/>
        <v>597186614.64627194</v>
      </c>
      <c r="F35" s="41">
        <f t="shared" si="1"/>
        <v>552870064.5450412</v>
      </c>
      <c r="K35" s="41">
        <f t="shared" si="34"/>
        <v>1150056679.1913133</v>
      </c>
      <c r="L35" s="39">
        <v>391706320.80868697</v>
      </c>
      <c r="M35" s="39">
        <f t="shared" si="59"/>
        <v>391706320.80868709</v>
      </c>
      <c r="N35" s="41">
        <f t="shared" si="60"/>
        <v>0</v>
      </c>
      <c r="O35" s="41">
        <v>1541762999.9999998</v>
      </c>
      <c r="P35" s="2">
        <v>62788999999.999901</v>
      </c>
      <c r="Q35" s="2">
        <v>84579664</v>
      </c>
      <c r="R35" s="1">
        <f t="shared" si="35"/>
        <v>742.36520967971569</v>
      </c>
      <c r="S35" s="23">
        <f t="shared" si="61"/>
        <v>2.4554667218780399</v>
      </c>
      <c r="T35" s="24">
        <f t="shared" si="36"/>
        <v>0.95110069382578621</v>
      </c>
      <c r="U35" s="24">
        <f t="shared" si="37"/>
        <v>0.88052057612805124</v>
      </c>
      <c r="V35" s="24"/>
      <c r="W35" s="24"/>
      <c r="X35" s="23">
        <f t="shared" si="62"/>
        <v>1.8316212699538374</v>
      </c>
      <c r="Y35" s="23">
        <f t="shared" si="63"/>
        <v>0.62384545192420282</v>
      </c>
      <c r="Z35" s="23">
        <f t="shared" si="38"/>
        <v>2.4554667218780404</v>
      </c>
      <c r="AA35" s="83">
        <f t="shared" si="7"/>
        <v>0.38734008706024975</v>
      </c>
      <c r="AB35" s="83">
        <f t="shared" si="8"/>
        <v>0.35859601284052162</v>
      </c>
      <c r="AC35" s="83">
        <f t="shared" si="9"/>
        <v>0.74593609990077137</v>
      </c>
      <c r="AD35" s="78">
        <f t="shared" si="39"/>
        <v>0</v>
      </c>
      <c r="AE35" s="14">
        <v>10695391</v>
      </c>
      <c r="AF35" s="16">
        <v>2483212</v>
      </c>
      <c r="AG35" s="16">
        <v>12585190</v>
      </c>
      <c r="AH35" s="16">
        <f t="shared" si="40"/>
        <v>1889799</v>
      </c>
      <c r="AI35" s="16">
        <v>593413</v>
      </c>
      <c r="AJ35" s="16">
        <f t="shared" si="41"/>
        <v>13178603</v>
      </c>
      <c r="AK35" s="17">
        <v>180109</v>
      </c>
      <c r="AL35" s="10">
        <v>9561363</v>
      </c>
      <c r="AM35" s="11">
        <v>1259156</v>
      </c>
      <c r="AN35" s="10">
        <v>10527349</v>
      </c>
      <c r="AO35" s="10">
        <f t="shared" si="42"/>
        <v>965986</v>
      </c>
      <c r="AP35" s="10">
        <v>293170</v>
      </c>
      <c r="AQ35" s="10">
        <f t="shared" si="43"/>
        <v>11493335</v>
      </c>
      <c r="AR35" s="11">
        <f t="shared" si="10"/>
        <v>69936.501825828163</v>
      </c>
      <c r="AS35" s="59"/>
      <c r="AT35" s="7">
        <f t="shared" si="11"/>
        <v>7.5213498145090609</v>
      </c>
      <c r="AU35" s="7">
        <f t="shared" si="12"/>
        <v>29.991049686453266</v>
      </c>
      <c r="AV35" s="33">
        <f t="shared" si="13"/>
        <v>10.541880029500129</v>
      </c>
      <c r="AW35" s="33">
        <f t="shared" si="14"/>
        <v>37.488812108066583</v>
      </c>
      <c r="AX35" s="7">
        <f t="shared" si="64"/>
        <v>11.75526052252647</v>
      </c>
      <c r="AY35" s="7">
        <f t="shared" si="65"/>
        <v>292.95947849178674</v>
      </c>
      <c r="AZ35" s="34">
        <f t="shared" si="44"/>
        <v>27.636688353900528</v>
      </c>
      <c r="BA35" s="32">
        <f t="shared" si="17"/>
        <v>8.4134215084137978</v>
      </c>
      <c r="BB35" s="32">
        <f t="shared" si="18"/>
        <v>59.146074413334802</v>
      </c>
      <c r="BC35" s="35">
        <f t="shared" si="19"/>
        <v>12.602561492780826</v>
      </c>
      <c r="BD35" s="35">
        <f t="shared" si="20"/>
        <v>73.932593016668505</v>
      </c>
      <c r="BE35" s="32">
        <f t="shared" si="66"/>
        <v>13.478934668479505</v>
      </c>
      <c r="BF35" s="32">
        <f t="shared" si="67"/>
        <v>754.46494082709148</v>
      </c>
      <c r="BG35" s="36">
        <f t="shared" si="45"/>
        <v>54.658469355974404</v>
      </c>
      <c r="BH35" s="65">
        <f t="shared" si="23"/>
        <v>2.5673686522212749</v>
      </c>
      <c r="BI35" s="72">
        <f t="shared" si="24"/>
        <v>3.598408928010048</v>
      </c>
      <c r="BJ35" s="65">
        <f t="shared" si="25"/>
        <v>4.012589243756465</v>
      </c>
      <c r="BK35" s="65">
        <f t="shared" si="46"/>
        <v>1.3894367296434302</v>
      </c>
      <c r="BL35" s="65">
        <f t="shared" si="47"/>
        <v>38.950385996759948</v>
      </c>
      <c r="BM35" s="65">
        <f t="shared" si="48"/>
        <v>24.921564088723674</v>
      </c>
      <c r="BN35" s="63">
        <f t="shared" si="49"/>
        <v>1.1151507582566369</v>
      </c>
      <c r="BO35" s="36">
        <f t="shared" si="26"/>
        <v>1.6703972326355037</v>
      </c>
      <c r="BP35" s="63">
        <f t="shared" si="58"/>
        <v>1.7865554698543125</v>
      </c>
      <c r="BQ35" s="63">
        <f t="shared" si="50"/>
        <v>0.58028944745595712</v>
      </c>
      <c r="BR35" s="63">
        <f t="shared" si="51"/>
        <v>89.67397390854515</v>
      </c>
      <c r="BS35" s="63">
        <f t="shared" si="52"/>
        <v>55.973632885943729</v>
      </c>
      <c r="BT35" s="23">
        <f t="shared" ref="BT35:BT66" si="70">AT35*AE35/Q35</f>
        <v>0.95110069382578621</v>
      </c>
      <c r="BU35" s="23">
        <f t="shared" si="27"/>
        <v>0.61749814960854976</v>
      </c>
      <c r="BV35" s="23">
        <f t="shared" si="54"/>
        <v>1.5685988434343359</v>
      </c>
      <c r="BW35" s="45">
        <f t="shared" si="28"/>
        <v>0.26302242651950136</v>
      </c>
      <c r="BX35" s="23">
        <f t="shared" si="55"/>
        <v>1.8316212699538372</v>
      </c>
      <c r="BY35" s="23">
        <f t="shared" si="29"/>
        <v>0.62384545192420282</v>
      </c>
      <c r="BZ35" s="23">
        <f t="shared" si="30"/>
        <v>2.4554667218780399</v>
      </c>
      <c r="CA35" s="56"/>
      <c r="CB35" s="76">
        <f t="shared" si="31"/>
        <v>0</v>
      </c>
      <c r="CC35" s="76">
        <f t="shared" si="68"/>
        <v>0</v>
      </c>
      <c r="CD35" s="76">
        <f t="shared" si="68"/>
        <v>0</v>
      </c>
      <c r="CE35" s="76">
        <f t="shared" si="69"/>
        <v>0</v>
      </c>
      <c r="CF35" s="23">
        <v>2.4554667218780399</v>
      </c>
      <c r="CG35" s="81">
        <f>BZ35-CF35</f>
        <v>0</v>
      </c>
      <c r="CH35" s="1">
        <v>2.5230932169647602</v>
      </c>
      <c r="CI35" s="73">
        <v>1.0426386420249101</v>
      </c>
      <c r="CJ35" s="73">
        <v>0.91407377064086903</v>
      </c>
      <c r="CK35" s="73">
        <f t="shared" si="57"/>
        <v>1.9567124126657791</v>
      </c>
      <c r="CL35" s="73">
        <v>0.56638080429898396</v>
      </c>
    </row>
    <row r="36" spans="1:90" x14ac:dyDescent="0.25">
      <c r="A36">
        <v>1967</v>
      </c>
      <c r="B36" s="41">
        <v>2060321000</v>
      </c>
      <c r="C36" s="41">
        <v>1071916474.6356673</v>
      </c>
      <c r="D36" s="41">
        <v>492756280.53179634</v>
      </c>
      <c r="E36" s="41">
        <f t="shared" si="0"/>
        <v>1071916474.6356673</v>
      </c>
      <c r="F36" s="41">
        <f t="shared" si="1"/>
        <v>492756280.53179634</v>
      </c>
      <c r="K36" s="41">
        <f t="shared" si="34"/>
        <v>1564672755.1674638</v>
      </c>
      <c r="L36" s="39">
        <v>495648244.83253622</v>
      </c>
      <c r="M36" s="39">
        <f t="shared" si="59"/>
        <v>495648244.83253622</v>
      </c>
      <c r="N36" s="41">
        <f t="shared" si="60"/>
        <v>0</v>
      </c>
      <c r="O36" s="41">
        <v>2060321000</v>
      </c>
      <c r="P36" s="2">
        <v>82783000000</v>
      </c>
      <c r="Q36" s="2">
        <v>86984723</v>
      </c>
      <c r="R36" s="1">
        <f t="shared" si="35"/>
        <v>951.69585123585432</v>
      </c>
      <c r="S36" s="23">
        <f t="shared" si="61"/>
        <v>2.4888213763695446</v>
      </c>
      <c r="T36" s="24">
        <f t="shared" si="36"/>
        <v>1.2948509653378921</v>
      </c>
      <c r="U36" s="24">
        <f t="shared" si="37"/>
        <v>0.59523849163692588</v>
      </c>
      <c r="V36" s="24"/>
      <c r="W36" s="24"/>
      <c r="X36" s="23">
        <f t="shared" si="62"/>
        <v>1.8900894569748181</v>
      </c>
      <c r="Y36" s="23">
        <f t="shared" si="63"/>
        <v>0.59873191939472625</v>
      </c>
      <c r="Z36" s="23">
        <f t="shared" si="38"/>
        <v>2.4888213763695441</v>
      </c>
      <c r="AA36" s="83">
        <f t="shared" si="7"/>
        <v>0.52026673253132272</v>
      </c>
      <c r="AB36" s="83">
        <f t="shared" si="8"/>
        <v>0.23916481001348644</v>
      </c>
      <c r="AC36" s="83">
        <f t="shared" si="9"/>
        <v>0.75943154254480927</v>
      </c>
      <c r="AD36" s="78">
        <f t="shared" si="39"/>
        <v>0</v>
      </c>
      <c r="AE36" s="14">
        <v>11263527</v>
      </c>
      <c r="AF36" s="16">
        <v>2808968</v>
      </c>
      <c r="AG36" s="16">
        <v>13384193</v>
      </c>
      <c r="AH36" s="16">
        <f t="shared" si="40"/>
        <v>2120666</v>
      </c>
      <c r="AI36" s="16">
        <v>688302</v>
      </c>
      <c r="AJ36" s="16">
        <f t="shared" si="41"/>
        <v>14072495</v>
      </c>
      <c r="AK36" s="17">
        <v>212882</v>
      </c>
      <c r="AL36" s="10">
        <v>10123025</v>
      </c>
      <c r="AM36" s="11">
        <v>1465567</v>
      </c>
      <c r="AN36" s="10">
        <v>11236531</v>
      </c>
      <c r="AO36" s="10">
        <f t="shared" si="42"/>
        <v>1113506</v>
      </c>
      <c r="AP36" s="10">
        <v>352061</v>
      </c>
      <c r="AQ36" s="10">
        <f t="shared" si="43"/>
        <v>12350037</v>
      </c>
      <c r="AR36" s="11">
        <f t="shared" si="10"/>
        <v>82662.289956004141</v>
      </c>
      <c r="AS36" s="59"/>
      <c r="AT36" s="7">
        <f t="shared" si="11"/>
        <v>9.9997321040025167</v>
      </c>
      <c r="AU36" s="7">
        <f t="shared" si="12"/>
        <v>18.432625545743427</v>
      </c>
      <c r="AV36" s="33">
        <f t="shared" si="13"/>
        <v>11.098905371036725</v>
      </c>
      <c r="AW36" s="33">
        <f t="shared" si="14"/>
        <v>23.040781932179286</v>
      </c>
      <c r="AX36" s="7">
        <f t="shared" si="64"/>
        <v>11.682996359932975</v>
      </c>
      <c r="AY36" s="7">
        <f t="shared" si="65"/>
        <v>244.64506233410336</v>
      </c>
      <c r="AZ36" s="34">
        <f t="shared" si="44"/>
        <v>16.936961798082752</v>
      </c>
      <c r="BA36" s="32">
        <f t="shared" si="17"/>
        <v>11.126343414759834</v>
      </c>
      <c r="BB36" s="32">
        <f t="shared" si="18"/>
        <v>35.328753522681538</v>
      </c>
      <c r="BC36" s="35">
        <f t="shared" si="19"/>
        <v>13.220262692702235</v>
      </c>
      <c r="BD36" s="35">
        <f t="shared" si="20"/>
        <v>44.160941903351926</v>
      </c>
      <c r="BE36" s="32">
        <f t="shared" si="66"/>
        <v>13.312422291542527</v>
      </c>
      <c r="BF36" s="32">
        <f t="shared" si="67"/>
        <v>630.03977009985738</v>
      </c>
      <c r="BG36" s="36">
        <f t="shared" si="45"/>
        <v>32.53625031795054</v>
      </c>
      <c r="BH36" s="65">
        <f t="shared" si="23"/>
        <v>4.0874448920396462</v>
      </c>
      <c r="BI36" s="72">
        <f t="shared" si="24"/>
        <v>4.5367379440012288</v>
      </c>
      <c r="BJ36" s="65">
        <f t="shared" si="25"/>
        <v>4.7754883129330885</v>
      </c>
      <c r="BK36" s="65">
        <f t="shared" si="46"/>
        <v>1.5634962331926421</v>
      </c>
      <c r="BL36" s="65">
        <f t="shared" si="47"/>
        <v>24.465161645298593</v>
      </c>
      <c r="BM36" s="65">
        <f t="shared" si="48"/>
        <v>20.940266931274373</v>
      </c>
      <c r="BN36" s="63">
        <f t="shared" si="49"/>
        <v>1.7659747753695576</v>
      </c>
      <c r="BO36" s="36">
        <f t="shared" si="26"/>
        <v>2.098321934598971</v>
      </c>
      <c r="BP36" s="63">
        <f t="shared" si="58"/>
        <v>2.1129495189537941</v>
      </c>
      <c r="BQ36" s="63">
        <f t="shared" si="50"/>
        <v>0.74808484764990202</v>
      </c>
      <c r="BR36" s="63">
        <f t="shared" si="51"/>
        <v>56.625950378636325</v>
      </c>
      <c r="BS36" s="63">
        <f t="shared" si="52"/>
        <v>47.327207348291978</v>
      </c>
      <c r="BT36" s="23">
        <f t="shared" si="70"/>
        <v>1.2948509653378923</v>
      </c>
      <c r="BU36" s="23">
        <f t="shared" si="27"/>
        <v>0.41291893323029788</v>
      </c>
      <c r="BV36" s="23">
        <f t="shared" si="54"/>
        <v>1.7077698985681902</v>
      </c>
      <c r="BW36" s="45">
        <f t="shared" si="28"/>
        <v>0.18231955840662811</v>
      </c>
      <c r="BX36" s="23">
        <f t="shared" si="55"/>
        <v>1.8900894569748183</v>
      </c>
      <c r="BY36" s="23">
        <f t="shared" si="29"/>
        <v>0.59873191939472625</v>
      </c>
      <c r="BZ36" s="23">
        <f t="shared" si="30"/>
        <v>2.4888213763695446</v>
      </c>
      <c r="CA36" s="56"/>
      <c r="CB36" s="76">
        <f t="shared" si="31"/>
        <v>0</v>
      </c>
      <c r="CC36" s="76">
        <f t="shared" si="68"/>
        <v>0</v>
      </c>
      <c r="CD36" s="76">
        <f t="shared" si="68"/>
        <v>0</v>
      </c>
      <c r="CE36" s="76">
        <f t="shared" si="69"/>
        <v>0</v>
      </c>
      <c r="CF36" s="23">
        <v>2.4888213763695441</v>
      </c>
      <c r="CG36" s="81">
        <f t="shared" si="56"/>
        <v>0</v>
      </c>
      <c r="CH36" s="1">
        <v>2.58760615102134</v>
      </c>
      <c r="CI36" s="73">
        <v>1.3670696000320699</v>
      </c>
      <c r="CJ36" s="73">
        <v>0.61187660253037102</v>
      </c>
      <c r="CK36" s="73">
        <f t="shared" si="57"/>
        <v>1.9789462025624409</v>
      </c>
      <c r="CL36" s="73">
        <v>0.60865994845890603</v>
      </c>
    </row>
    <row r="37" spans="1:90" x14ac:dyDescent="0.25">
      <c r="A37">
        <v>1968</v>
      </c>
      <c r="B37" s="41">
        <v>2996966000</v>
      </c>
      <c r="C37" s="41">
        <v>1321935050.8521628</v>
      </c>
      <c r="D37" s="41">
        <v>905993014.80533803</v>
      </c>
      <c r="E37" s="41">
        <f t="shared" si="0"/>
        <v>1321935050.8521628</v>
      </c>
      <c r="F37" s="41">
        <f t="shared" si="1"/>
        <v>905993014.80533803</v>
      </c>
      <c r="K37" s="41">
        <f t="shared" si="34"/>
        <v>2227928065.6575007</v>
      </c>
      <c r="L37" s="39">
        <v>769037934.34249902</v>
      </c>
      <c r="M37" s="39">
        <f t="shared" si="59"/>
        <v>769037934.34249902</v>
      </c>
      <c r="N37" s="41">
        <f t="shared" si="60"/>
        <v>0</v>
      </c>
      <c r="O37" s="41">
        <v>2996966000</v>
      </c>
      <c r="P37" s="2">
        <v>115171000000</v>
      </c>
      <c r="Q37" s="2">
        <v>89438968</v>
      </c>
      <c r="R37" s="1">
        <f t="shared" si="35"/>
        <v>1287.7049296901548</v>
      </c>
      <c r="S37" s="23">
        <f t="shared" si="61"/>
        <v>2.6021880508114021</v>
      </c>
      <c r="T37" s="24">
        <f t="shared" si="36"/>
        <v>1.1478020081897029</v>
      </c>
      <c r="U37" s="24">
        <f t="shared" si="37"/>
        <v>0.78665029808314413</v>
      </c>
      <c r="V37" s="24"/>
      <c r="W37" s="24"/>
      <c r="X37" s="23">
        <f t="shared" si="62"/>
        <v>1.9344523062728469</v>
      </c>
      <c r="Y37" s="23">
        <f t="shared" si="63"/>
        <v>0.66773574453855489</v>
      </c>
      <c r="Z37" s="23">
        <f t="shared" si="38"/>
        <v>2.6021880508114017</v>
      </c>
      <c r="AA37" s="83">
        <f t="shared" si="7"/>
        <v>0.44109110709035837</v>
      </c>
      <c r="AB37" s="83">
        <f t="shared" si="8"/>
        <v>0.3023034011081</v>
      </c>
      <c r="AC37" s="83">
        <f t="shared" si="9"/>
        <v>0.74339450819845831</v>
      </c>
      <c r="AD37" s="78">
        <f t="shared" si="39"/>
        <v>0</v>
      </c>
      <c r="AE37" s="14">
        <v>11943506</v>
      </c>
      <c r="AF37" s="16">
        <v>3205689</v>
      </c>
      <c r="AG37" s="16">
        <v>14348120</v>
      </c>
      <c r="AH37" s="16">
        <f t="shared" si="40"/>
        <v>2404614</v>
      </c>
      <c r="AI37" s="16">
        <v>801075</v>
      </c>
      <c r="AJ37" s="16">
        <f t="shared" si="41"/>
        <v>15149195</v>
      </c>
      <c r="AK37" s="17">
        <v>278295</v>
      </c>
      <c r="AL37" s="10">
        <v>10778562</v>
      </c>
      <c r="AM37" s="11">
        <v>1744513</v>
      </c>
      <c r="AN37" s="10">
        <v>12105428</v>
      </c>
      <c r="AO37" s="10">
        <f t="shared" si="42"/>
        <v>1326866</v>
      </c>
      <c r="AP37" s="10">
        <v>417647</v>
      </c>
      <c r="AQ37" s="10">
        <f t="shared" si="43"/>
        <v>13432294</v>
      </c>
      <c r="AR37" s="11">
        <f t="shared" si="10"/>
        <v>108062.222185559</v>
      </c>
      <c r="AS37" s="59"/>
      <c r="AT37" s="7">
        <f t="shared" si="11"/>
        <v>8.5953175793451742</v>
      </c>
      <c r="AU37" s="7">
        <f t="shared" si="12"/>
        <v>21.947603413010054</v>
      </c>
      <c r="AV37" s="33">
        <f t="shared" si="13"/>
        <v>10.526697742503345</v>
      </c>
      <c r="AW37" s="33">
        <f t="shared" si="14"/>
        <v>27.434504266262568</v>
      </c>
      <c r="AX37" s="7">
        <f t="shared" si="64"/>
        <v>11.420766444571038</v>
      </c>
      <c r="AY37" s="7">
        <f t="shared" si="65"/>
        <v>214.59816341738076</v>
      </c>
      <c r="AZ37" s="34">
        <f t="shared" si="44"/>
        <v>20.119692945459228</v>
      </c>
      <c r="BA37" s="32">
        <f t="shared" si="17"/>
        <v>9.5242971261671627</v>
      </c>
      <c r="BB37" s="32">
        <f t="shared" si="18"/>
        <v>40.330562648400324</v>
      </c>
      <c r="BC37" s="35">
        <f t="shared" si="19"/>
        <v>12.476908905093408</v>
      </c>
      <c r="BD37" s="35">
        <f t="shared" si="20"/>
        <v>50.413203310500407</v>
      </c>
      <c r="BE37" s="32">
        <f t="shared" si="66"/>
        <v>12.880556211639155</v>
      </c>
      <c r="BF37" s="32">
        <f t="shared" si="67"/>
        <v>552.65933533820044</v>
      </c>
      <c r="BG37" s="36">
        <f t="shared" si="45"/>
        <v>37.156930477100346</v>
      </c>
      <c r="BH37" s="65">
        <f t="shared" si="23"/>
        <v>4.0053080802130578</v>
      </c>
      <c r="BI37" s="72">
        <f t="shared" si="24"/>
        <v>4.9053065389145667</v>
      </c>
      <c r="BJ37" s="65">
        <f t="shared" si="25"/>
        <v>5.321931121264222</v>
      </c>
      <c r="BK37" s="65">
        <f t="shared" si="46"/>
        <v>1.6718362302064735</v>
      </c>
      <c r="BL37" s="65">
        <f t="shared" si="47"/>
        <v>24.966868464879887</v>
      </c>
      <c r="BM37" s="65">
        <f t="shared" si="48"/>
        <v>18.790171785659084</v>
      </c>
      <c r="BN37" s="63">
        <f t="shared" si="49"/>
        <v>1.7233576847731631</v>
      </c>
      <c r="BO37" s="36">
        <f t="shared" si="26"/>
        <v>2.2576129827714122</v>
      </c>
      <c r="BP37" s="63">
        <f t="shared" si="58"/>
        <v>2.3306502555967659</v>
      </c>
      <c r="BQ37" s="63">
        <f t="shared" si="50"/>
        <v>0.84614730829739038</v>
      </c>
      <c r="BR37" s="63">
        <f t="shared" si="51"/>
        <v>58.026259367719419</v>
      </c>
      <c r="BS37" s="63">
        <f t="shared" si="52"/>
        <v>42.906480609805129</v>
      </c>
      <c r="BT37" s="23">
        <f t="shared" si="70"/>
        <v>1.1478020081897029</v>
      </c>
      <c r="BU37" s="23">
        <f t="shared" si="27"/>
        <v>0.5409285953786106</v>
      </c>
      <c r="BV37" s="23">
        <f t="shared" si="54"/>
        <v>1.6887306035683136</v>
      </c>
      <c r="BW37" s="45">
        <f t="shared" si="28"/>
        <v>0.24572170270453353</v>
      </c>
      <c r="BX37" s="23">
        <f t="shared" si="55"/>
        <v>1.9344523062728471</v>
      </c>
      <c r="BY37" s="23">
        <f t="shared" si="29"/>
        <v>0.66773574453855489</v>
      </c>
      <c r="BZ37" s="23">
        <f t="shared" si="30"/>
        <v>2.6021880508114021</v>
      </c>
      <c r="CA37" s="56"/>
      <c r="CB37" s="76">
        <f t="shared" si="31"/>
        <v>0</v>
      </c>
      <c r="CC37" s="76">
        <f t="shared" si="68"/>
        <v>0</v>
      </c>
      <c r="CD37" s="76">
        <f t="shared" si="68"/>
        <v>0</v>
      </c>
      <c r="CE37" s="76">
        <f t="shared" si="69"/>
        <v>0</v>
      </c>
      <c r="CF37" s="23">
        <v>2.6021880508114021</v>
      </c>
      <c r="CG37" s="81">
        <f t="shared" si="56"/>
        <v>0</v>
      </c>
      <c r="CH37" s="1">
        <v>2.67387015828638</v>
      </c>
      <c r="CI37" s="73">
        <v>1.2161961325216699</v>
      </c>
      <c r="CJ37" s="73">
        <v>0.76800477339016504</v>
      </c>
      <c r="CK37" s="73">
        <f t="shared" si="57"/>
        <v>1.9842009059118348</v>
      </c>
      <c r="CL37" s="73">
        <v>0.68966925237454602</v>
      </c>
    </row>
    <row r="38" spans="1:90" x14ac:dyDescent="0.25">
      <c r="A38">
        <v>1969</v>
      </c>
      <c r="B38" s="41">
        <v>4286978</v>
      </c>
      <c r="C38" s="41">
        <v>1623963.4897219364</v>
      </c>
      <c r="D38" s="41">
        <v>1622103.3758037388</v>
      </c>
      <c r="E38" s="41">
        <f t="shared" si="0"/>
        <v>1623963.4897219369</v>
      </c>
      <c r="F38" s="41">
        <f t="shared" si="1"/>
        <v>1622103.3758037391</v>
      </c>
      <c r="K38" s="41">
        <f t="shared" si="34"/>
        <v>3246066.8655256759</v>
      </c>
      <c r="L38" s="39">
        <v>1040911.1344743244</v>
      </c>
      <c r="M38" s="39">
        <f t="shared" si="59"/>
        <v>1040911.1344743248</v>
      </c>
      <c r="N38" s="41">
        <f t="shared" si="60"/>
        <v>0</v>
      </c>
      <c r="O38" s="41">
        <v>4286977.9999999991</v>
      </c>
      <c r="P38" s="2">
        <v>151400000</v>
      </c>
      <c r="Q38" s="2">
        <v>91945791</v>
      </c>
      <c r="R38" s="1">
        <f t="shared" si="35"/>
        <v>1.646622410372216</v>
      </c>
      <c r="S38" s="23">
        <f t="shared" si="61"/>
        <v>2.8315574636723908</v>
      </c>
      <c r="T38" s="24">
        <f t="shared" si="36"/>
        <v>1.0726311028546478</v>
      </c>
      <c r="U38" s="24">
        <f t="shared" si="37"/>
        <v>1.0714024939258515</v>
      </c>
      <c r="V38" s="24"/>
      <c r="W38" s="24"/>
      <c r="X38" s="23">
        <f t="shared" si="62"/>
        <v>2.1440335967804991</v>
      </c>
      <c r="Y38" s="23">
        <f t="shared" si="63"/>
        <v>0.68752386689189215</v>
      </c>
      <c r="Z38" s="23">
        <f t="shared" si="38"/>
        <v>2.8315574636723913</v>
      </c>
      <c r="AA38" s="83">
        <f t="shared" si="7"/>
        <v>0.37881311490796937</v>
      </c>
      <c r="AB38" s="83">
        <f t="shared" si="8"/>
        <v>0.37837921626930182</v>
      </c>
      <c r="AC38" s="83">
        <f t="shared" si="9"/>
        <v>0.75719233117727114</v>
      </c>
      <c r="AD38" s="78">
        <f t="shared" si="39"/>
        <v>0</v>
      </c>
      <c r="AE38" s="14">
        <v>12293833</v>
      </c>
      <c r="AF38" s="16">
        <v>3629375</v>
      </c>
      <c r="AG38" s="16">
        <v>15012998</v>
      </c>
      <c r="AH38" s="16">
        <f t="shared" si="40"/>
        <v>2719165</v>
      </c>
      <c r="AI38" s="16">
        <v>910210</v>
      </c>
      <c r="AJ38" s="16">
        <f t="shared" si="41"/>
        <v>15923208</v>
      </c>
      <c r="AK38" s="17">
        <v>342886</v>
      </c>
      <c r="AL38" s="10">
        <v>11110600</v>
      </c>
      <c r="AM38" s="11">
        <v>2056992</v>
      </c>
      <c r="AN38" s="10">
        <v>12680597</v>
      </c>
      <c r="AO38" s="10">
        <f t="shared" si="42"/>
        <v>1569997</v>
      </c>
      <c r="AP38" s="10">
        <v>486995</v>
      </c>
      <c r="AQ38" s="10">
        <f t="shared" si="43"/>
        <v>14250594</v>
      </c>
      <c r="AR38" s="11">
        <f t="shared" si="10"/>
        <v>133142.97100672877</v>
      </c>
      <c r="AS38" s="59"/>
      <c r="AT38" s="7">
        <f t="shared" si="11"/>
        <v>8.0222266890377441</v>
      </c>
      <c r="AU38" s="7">
        <f t="shared" si="12"/>
        <v>27.142676020908588</v>
      </c>
      <c r="AV38" s="33">
        <f t="shared" si="13"/>
        <v>11.073933804581806</v>
      </c>
      <c r="AW38" s="33">
        <f t="shared" si="14"/>
        <v>33.928345026135737</v>
      </c>
      <c r="AX38" s="7">
        <f t="shared" si="64"/>
        <v>12.380348544499203</v>
      </c>
      <c r="AY38" s="7">
        <f t="shared" si="65"/>
        <v>184.36134975692718</v>
      </c>
      <c r="AZ38" s="34">
        <f t="shared" si="44"/>
        <v>24.871249393525623</v>
      </c>
      <c r="BA38" s="32">
        <f t="shared" si="17"/>
        <v>8.8765606900773104</v>
      </c>
      <c r="BB38" s="32">
        <f t="shared" si="18"/>
        <v>47.890779246290265</v>
      </c>
      <c r="BC38" s="35">
        <f t="shared" si="19"/>
        <v>13.110813793729037</v>
      </c>
      <c r="BD38" s="35">
        <f t="shared" si="20"/>
        <v>59.863474057862831</v>
      </c>
      <c r="BE38" s="32">
        <f t="shared" si="66"/>
        <v>13.833448976692345</v>
      </c>
      <c r="BF38" s="32">
        <f t="shared" si="67"/>
        <v>474.78980899081023</v>
      </c>
      <c r="BG38" s="36">
        <f t="shared" si="45"/>
        <v>44.176987111807343</v>
      </c>
      <c r="BH38" s="65">
        <f t="shared" si="23"/>
        <v>4.3513603581307683</v>
      </c>
      <c r="BI38" s="72">
        <f t="shared" si="24"/>
        <v>6.0066460888805224</v>
      </c>
      <c r="BJ38" s="65">
        <f t="shared" si="25"/>
        <v>6.7152624781832957</v>
      </c>
      <c r="BK38" s="65">
        <f t="shared" si="46"/>
        <v>1.9043829175483225</v>
      </c>
      <c r="BL38" s="65">
        <f t="shared" si="47"/>
        <v>22.98131889103237</v>
      </c>
      <c r="BM38" s="65">
        <f t="shared" si="48"/>
        <v>14.891450680428706</v>
      </c>
      <c r="BN38" s="63">
        <f t="shared" si="49"/>
        <v>1.869576920562994</v>
      </c>
      <c r="BO38" s="36">
        <f t="shared" si="26"/>
        <v>2.7613932619145167</v>
      </c>
      <c r="BP38" s="63">
        <f t="shared" si="58"/>
        <v>2.9135943347427871</v>
      </c>
      <c r="BQ38" s="63">
        <f t="shared" si="50"/>
        <v>1.0693874855709975</v>
      </c>
      <c r="BR38" s="63">
        <f t="shared" si="51"/>
        <v>53.488037266680934</v>
      </c>
      <c r="BS38" s="63">
        <f t="shared" si="52"/>
        <v>34.321867944196157</v>
      </c>
      <c r="BT38" s="23">
        <f t="shared" si="70"/>
        <v>1.0726311028546478</v>
      </c>
      <c r="BU38" s="23">
        <f t="shared" si="27"/>
        <v>0.73553155747114185</v>
      </c>
      <c r="BV38" s="23">
        <f t="shared" si="54"/>
        <v>1.8081626603257897</v>
      </c>
      <c r="BW38" s="45">
        <f t="shared" si="28"/>
        <v>0.33587093645470961</v>
      </c>
      <c r="BX38" s="23">
        <f t="shared" si="55"/>
        <v>2.1440335967804991</v>
      </c>
      <c r="BY38" s="23">
        <f t="shared" si="29"/>
        <v>0.68752386689189215</v>
      </c>
      <c r="BZ38" s="23">
        <f t="shared" si="30"/>
        <v>2.8315574636723913</v>
      </c>
      <c r="CA38" s="56"/>
      <c r="CB38" s="76">
        <f t="shared" si="31"/>
        <v>0</v>
      </c>
      <c r="CC38" s="76">
        <f t="shared" si="68"/>
        <v>0</v>
      </c>
      <c r="CD38" s="76">
        <f t="shared" si="68"/>
        <v>0</v>
      </c>
      <c r="CE38" s="76">
        <f t="shared" si="69"/>
        <v>0</v>
      </c>
      <c r="CF38" s="23">
        <v>2.8315574636723908</v>
      </c>
      <c r="CG38" s="81">
        <f t="shared" si="56"/>
        <v>0</v>
      </c>
      <c r="CH38" s="1">
        <v>2.8880231175693498</v>
      </c>
      <c r="CI38" s="73">
        <v>1.1298082677361201</v>
      </c>
      <c r="CJ38" s="73">
        <v>1.0666773770137701</v>
      </c>
      <c r="CK38" s="73">
        <f t="shared" si="57"/>
        <v>2.1964856447498899</v>
      </c>
      <c r="CL38" s="73">
        <v>0.69153747281945899</v>
      </c>
    </row>
    <row r="39" spans="1:90" x14ac:dyDescent="0.25">
      <c r="A39">
        <v>1970</v>
      </c>
      <c r="B39" s="41">
        <v>5296822</v>
      </c>
      <c r="C39" s="41">
        <v>2485126.7171124006</v>
      </c>
      <c r="D39" s="41">
        <v>1534271.7492646778</v>
      </c>
      <c r="E39" s="41">
        <f t="shared" si="0"/>
        <v>2485126.7171124006</v>
      </c>
      <c r="F39" s="41">
        <f t="shared" si="1"/>
        <v>1534271.7492646778</v>
      </c>
      <c r="K39" s="41">
        <f t="shared" si="34"/>
        <v>4019398.4663770786</v>
      </c>
      <c r="L39" s="39">
        <v>1277423.5336229219</v>
      </c>
      <c r="M39" s="39">
        <f t="shared" si="59"/>
        <v>1277423.5336229219</v>
      </c>
      <c r="N39" s="41">
        <f t="shared" si="60"/>
        <v>0</v>
      </c>
      <c r="O39" s="41">
        <v>5296822</v>
      </c>
      <c r="P39" s="2">
        <v>194315303.82406199</v>
      </c>
      <c r="Q39" s="2">
        <v>94508583</v>
      </c>
      <c r="R39" s="1">
        <f t="shared" si="35"/>
        <v>2.0560598588602477</v>
      </c>
      <c r="S39" s="23">
        <f t="shared" si="61"/>
        <v>2.7258902905536853</v>
      </c>
      <c r="T39" s="24">
        <f t="shared" si="36"/>
        <v>1.2789145621605271</v>
      </c>
      <c r="U39" s="24">
        <f t="shared" si="37"/>
        <v>0.78957844239270336</v>
      </c>
      <c r="V39" s="24"/>
      <c r="W39" s="24"/>
      <c r="X39" s="23">
        <f t="shared" si="62"/>
        <v>2.0684930045532304</v>
      </c>
      <c r="Y39" s="23">
        <f t="shared" si="63"/>
        <v>0.65739728600045499</v>
      </c>
      <c r="Z39" s="23">
        <f t="shared" si="38"/>
        <v>2.7258902905536853</v>
      </c>
      <c r="AA39" s="83">
        <f t="shared" si="7"/>
        <v>0.46917316026711875</v>
      </c>
      <c r="AB39" s="83">
        <f t="shared" si="8"/>
        <v>0.28965892175811797</v>
      </c>
      <c r="AC39" s="83">
        <f t="shared" si="9"/>
        <v>0.75883208202523666</v>
      </c>
      <c r="AD39" s="78">
        <f t="shared" si="39"/>
        <v>0</v>
      </c>
      <c r="AE39" s="14">
        <v>12812029</v>
      </c>
      <c r="AF39" s="15">
        <v>4086073</v>
      </c>
      <c r="AG39" s="16">
        <v>15894627</v>
      </c>
      <c r="AH39" s="16">
        <f t="shared" si="40"/>
        <v>3082598</v>
      </c>
      <c r="AI39" s="16">
        <v>1003475</v>
      </c>
      <c r="AJ39" s="16">
        <f t="shared" si="41"/>
        <v>16898102</v>
      </c>
      <c r="AK39" s="17">
        <v>425478</v>
      </c>
      <c r="AL39" s="10">
        <v>11658052</v>
      </c>
      <c r="AM39" s="11">
        <v>2448512</v>
      </c>
      <c r="AN39" s="10">
        <v>13555945</v>
      </c>
      <c r="AO39" s="10">
        <f t="shared" si="42"/>
        <v>1897893</v>
      </c>
      <c r="AP39" s="10">
        <v>550619</v>
      </c>
      <c r="AQ39" s="10">
        <f t="shared" si="43"/>
        <v>15453838</v>
      </c>
      <c r="AR39" s="11">
        <f t="shared" si="10"/>
        <v>165213.52583074535</v>
      </c>
      <c r="AS39" s="59"/>
      <c r="AT39" s="7">
        <f t="shared" si="11"/>
        <v>9.4339782596384083</v>
      </c>
      <c r="AU39" s="7">
        <f t="shared" si="12"/>
        <v>18.262507732456449</v>
      </c>
      <c r="AV39" s="33">
        <f t="shared" si="13"/>
        <v>10.857938369500895</v>
      </c>
      <c r="AW39" s="33">
        <f t="shared" si="14"/>
        <v>22.828134665570559</v>
      </c>
      <c r="AX39" s="7">
        <f t="shared" si="64"/>
        <v>11.568775168106948</v>
      </c>
      <c r="AY39" s="7">
        <f t="shared" si="65"/>
        <v>146.02326317212342</v>
      </c>
      <c r="AZ39" s="34">
        <f t="shared" si="44"/>
        <v>16.776263828221552</v>
      </c>
      <c r="BA39" s="32">
        <f t="shared" si="17"/>
        <v>10.367804419456769</v>
      </c>
      <c r="BB39" s="32">
        <f t="shared" si="18"/>
        <v>30.47644437024671</v>
      </c>
      <c r="BC39" s="35">
        <f t="shared" si="19"/>
        <v>12.73115820197005</v>
      </c>
      <c r="BD39" s="35">
        <f t="shared" si="20"/>
        <v>38.095555462808392</v>
      </c>
      <c r="BE39" s="32">
        <f t="shared" si="66"/>
        <v>12.649954192980303</v>
      </c>
      <c r="BF39" s="32">
        <f t="shared" si="67"/>
        <v>376.05689761501799</v>
      </c>
      <c r="BG39" s="36">
        <f t="shared" si="45"/>
        <v>28.265978695587908</v>
      </c>
      <c r="BH39" s="65">
        <f t="shared" si="23"/>
        <v>6.4605995337319673</v>
      </c>
      <c r="BI39" s="72">
        <f t="shared" si="24"/>
        <v>7.4357592986414849</v>
      </c>
      <c r="BJ39" s="65">
        <f t="shared" si="25"/>
        <v>7.9225562535678797</v>
      </c>
      <c r="BK39" s="65">
        <f t="shared" si="46"/>
        <v>2.0697139130396338</v>
      </c>
      <c r="BL39" s="65">
        <f t="shared" si="47"/>
        <v>15.478439652215213</v>
      </c>
      <c r="BM39" s="65">
        <f t="shared" si="48"/>
        <v>12.622188697614554</v>
      </c>
      <c r="BN39" s="63">
        <f t="shared" si="49"/>
        <v>2.7569775970631545</v>
      </c>
      <c r="BO39" s="36">
        <f t="shared" si="26"/>
        <v>3.3854340347729406</v>
      </c>
      <c r="BP39" s="63">
        <f t="shared" si="58"/>
        <v>3.3638404914807558</v>
      </c>
      <c r="BQ39" s="63">
        <f t="shared" si="50"/>
        <v>1.2130833246609343</v>
      </c>
      <c r="BR39" s="63">
        <f t="shared" si="51"/>
        <v>36.271604131467768</v>
      </c>
      <c r="BS39" s="63">
        <f t="shared" si="52"/>
        <v>29.727925641319633</v>
      </c>
      <c r="BT39" s="23">
        <f t="shared" si="70"/>
        <v>1.2789145621605269</v>
      </c>
      <c r="BU39" s="23">
        <f t="shared" si="27"/>
        <v>0.54719344722741314</v>
      </c>
      <c r="BV39" s="23">
        <f t="shared" si="54"/>
        <v>1.82610800938794</v>
      </c>
      <c r="BW39" s="45">
        <f t="shared" si="28"/>
        <v>0.24238499516529008</v>
      </c>
      <c r="BX39" s="23">
        <f t="shared" si="55"/>
        <v>2.0684930045532299</v>
      </c>
      <c r="BY39" s="23">
        <f t="shared" si="29"/>
        <v>0.65739728600045499</v>
      </c>
      <c r="BZ39" s="23">
        <f t="shared" si="30"/>
        <v>2.7258902905536848</v>
      </c>
      <c r="CA39" s="56"/>
      <c r="CB39" s="76">
        <f t="shared" si="31"/>
        <v>0</v>
      </c>
      <c r="CC39" s="76">
        <f t="shared" si="68"/>
        <v>0</v>
      </c>
      <c r="CD39" s="76">
        <f t="shared" si="68"/>
        <v>0</v>
      </c>
      <c r="CE39" s="76">
        <f t="shared" si="69"/>
        <v>0</v>
      </c>
      <c r="CF39" s="23">
        <v>2.7258902905536857</v>
      </c>
      <c r="CG39" s="81">
        <f t="shared" si="56"/>
        <v>0</v>
      </c>
      <c r="CH39" s="1">
        <v>2.87336760930335</v>
      </c>
      <c r="CI39" s="73">
        <v>1.3777294738663199</v>
      </c>
      <c r="CJ39" s="73">
        <v>0.82908566629662805</v>
      </c>
      <c r="CK39" s="73">
        <f t="shared" si="57"/>
        <v>2.2068151401629481</v>
      </c>
      <c r="CL39" s="73">
        <v>0.666552469140403</v>
      </c>
    </row>
    <row r="40" spans="1:90" x14ac:dyDescent="0.25">
      <c r="A40" s="46">
        <v>1971</v>
      </c>
      <c r="B40" s="47">
        <v>7162054</v>
      </c>
      <c r="C40" s="47"/>
      <c r="D40" s="47"/>
      <c r="E40" s="47"/>
      <c r="F40" s="47"/>
      <c r="G40" s="46">
        <v>4753706.9380532298</v>
      </c>
      <c r="H40" s="46">
        <v>726882.53937701159</v>
      </c>
      <c r="I40" s="46">
        <f t="shared" ref="I40:I55" si="71">B40*G40/O40</f>
        <v>4753706.9380532308</v>
      </c>
      <c r="J40" s="46">
        <f t="shared" ref="J40:J55" si="72">B40*H40/O40</f>
        <v>726882.53937701171</v>
      </c>
      <c r="K40" s="47">
        <f>SUM(I40:J40)</f>
        <v>5480589.4774302421</v>
      </c>
      <c r="L40" s="46">
        <v>1681464.5225697581</v>
      </c>
      <c r="M40" s="39">
        <f t="shared" si="59"/>
        <v>1681464.5225697584</v>
      </c>
      <c r="N40" s="41">
        <f t="shared" si="60"/>
        <v>0</v>
      </c>
      <c r="O40" s="41">
        <v>7162053.9999999991</v>
      </c>
      <c r="P40" s="47">
        <v>258296115.41728601</v>
      </c>
      <c r="Q40" s="47">
        <v>97127923</v>
      </c>
      <c r="R40" s="48">
        <f t="shared" si="35"/>
        <v>2.6593394303025093</v>
      </c>
      <c r="S40" s="48">
        <f t="shared" si="61"/>
        <v>2.772807476577595</v>
      </c>
      <c r="T40" s="49"/>
      <c r="U40" s="49"/>
      <c r="V40" s="48">
        <f t="shared" ref="V40:V53" si="73">100*I40/$P40</f>
        <v>1.8404097678253728</v>
      </c>
      <c r="W40" s="48">
        <f t="shared" ref="W40:W53" si="74">100*J40/$P40</f>
        <v>0.28141442940506811</v>
      </c>
      <c r="X40" s="48">
        <f t="shared" si="62"/>
        <v>2.121824197230441</v>
      </c>
      <c r="Y40" s="48">
        <f t="shared" si="63"/>
        <v>0.65098327934715405</v>
      </c>
      <c r="Z40" s="48">
        <f>X40+Y40</f>
        <v>2.772807476577595</v>
      </c>
      <c r="AA40" s="84">
        <f t="shared" ref="AA40:AA79" si="75">V40/SUM($V40:$W40,$Y40)</f>
        <v>0.66373514330570949</v>
      </c>
      <c r="AB40" s="84">
        <f t="shared" ref="AB40:AB79" si="76">W40/SUM($V40:$W40,$Y40)</f>
        <v>0.10149079291736861</v>
      </c>
      <c r="AC40" s="84">
        <f t="shared" ref="AC40:AC79" si="77">Y40/SUM($V40:$W40,$Y40)</f>
        <v>0.23477406377692187</v>
      </c>
      <c r="AD40" s="82">
        <f t="shared" si="39"/>
        <v>0</v>
      </c>
      <c r="AE40" s="50">
        <v>13059268</v>
      </c>
      <c r="AF40" s="47">
        <v>5126246</v>
      </c>
      <c r="AG40" s="47">
        <v>17066093</v>
      </c>
      <c r="AH40" s="47">
        <f t="shared" si="40"/>
        <v>4006825</v>
      </c>
      <c r="AI40" s="47">
        <v>1119421</v>
      </c>
      <c r="AJ40" s="47">
        <f t="shared" si="41"/>
        <v>18185514</v>
      </c>
      <c r="AK40" s="46">
        <v>561397</v>
      </c>
      <c r="AL40" s="51">
        <v>11883933.880000001</v>
      </c>
      <c r="AM40" s="47">
        <v>3415618.12</v>
      </c>
      <c r="AN40" s="47">
        <v>14667179</v>
      </c>
      <c r="AO40" s="47">
        <f t="shared" si="42"/>
        <v>2783245.1199999992</v>
      </c>
      <c r="AP40" s="47">
        <v>632373</v>
      </c>
      <c r="AQ40" s="47">
        <f t="shared" si="43"/>
        <v>17450424.119999997</v>
      </c>
      <c r="AR40" s="51">
        <f t="shared" si="10"/>
        <v>217991.00719849896</v>
      </c>
      <c r="AS40" s="59"/>
      <c r="AT40" s="33">
        <f t="shared" ref="AT40:AT79" si="78">AV40*$AS$2</f>
        <v>8.3794306391177269</v>
      </c>
      <c r="AU40" s="52">
        <f t="shared" ref="AU40:AU79" si="79">Q40*(BU40+BW40)/AF40</f>
        <v>18.855737091915891</v>
      </c>
      <c r="AV40" s="53">
        <f t="shared" ref="AV40:AV79" si="80">100*I40/AG40/R40</f>
        <v>10.474288298897159</v>
      </c>
      <c r="AW40" s="53">
        <f t="shared" ref="AW40:AW79" si="81">100*J40/AI40/R40</f>
        <v>24.417264845258753</v>
      </c>
      <c r="AX40" s="53">
        <f t="shared" si="64"/>
        <v>11.332557179749504</v>
      </c>
      <c r="AY40" s="53">
        <f t="shared" si="65"/>
        <v>112.62734540925203</v>
      </c>
      <c r="AZ40" s="52">
        <f>(AV40-(AT40*AE40/AG40))*AG40/AH40</f>
        <v>17.301965474943639</v>
      </c>
      <c r="BA40" s="52">
        <f t="shared" ref="BA40:BA79" si="82">BC40*$AS$2</f>
        <v>9.7499418650466172</v>
      </c>
      <c r="BB40" s="52">
        <f t="shared" ref="BB40:BB79" si="83">Q40*(BU40+BW40)/AM40</f>
        <v>28.299166782873684</v>
      </c>
      <c r="BC40" s="53">
        <f t="shared" ref="BC40:BC79" si="84">100*I40/AN40/R40</f>
        <v>12.187427331308271</v>
      </c>
      <c r="BD40" s="53">
        <f t="shared" ref="BD40:BD79" si="85">100*J40/AO40/R40</f>
        <v>9.8206222779057288</v>
      </c>
      <c r="BE40" s="53">
        <f t="shared" si="66"/>
        <v>11.809935152919087</v>
      </c>
      <c r="BF40" s="53">
        <f t="shared" si="67"/>
        <v>290.05166150337072</v>
      </c>
      <c r="BG40" s="52">
        <f>(BC40-(BA40*AL40/AN40))*AN40/AO40</f>
        <v>22.595032434560718</v>
      </c>
      <c r="BH40" s="52">
        <f t="shared" si="23"/>
        <v>7.4399610580090787</v>
      </c>
      <c r="BI40" s="53">
        <f t="shared" si="24"/>
        <v>9.2999513225113493</v>
      </c>
      <c r="BJ40" s="53">
        <f t="shared" si="25"/>
        <v>10.061994392721045</v>
      </c>
      <c r="BK40" s="53">
        <f t="shared" si="46"/>
        <v>2.3087653947961675</v>
      </c>
      <c r="BL40" s="52">
        <f t="shared" si="47"/>
        <v>13.440930566746788</v>
      </c>
      <c r="BM40" s="53">
        <f t="shared" si="48"/>
        <v>9.9383875697983957</v>
      </c>
      <c r="BN40" s="52">
        <f t="shared" si="49"/>
        <v>3.3614500997896584</v>
      </c>
      <c r="BO40" s="53">
        <f>100*BC40/BF40</f>
        <v>4.2018126247370731</v>
      </c>
      <c r="BP40" s="53">
        <f t="shared" si="58"/>
        <v>4.0716660927597692</v>
      </c>
      <c r="BQ40" s="53">
        <f t="shared" si="50"/>
        <v>1.404052275090238</v>
      </c>
      <c r="BR40" s="52">
        <f t="shared" si="51"/>
        <v>29.749065739889303</v>
      </c>
      <c r="BS40" s="53">
        <f t="shared" si="52"/>
        <v>24.559970715137929</v>
      </c>
      <c r="BT40" s="54">
        <f t="shared" si="70"/>
        <v>1.126650576103122</v>
      </c>
      <c r="BU40" s="48">
        <f t="shared" si="27"/>
        <v>0.71375919172225122</v>
      </c>
      <c r="BV40" s="54">
        <f t="shared" si="54"/>
        <v>1.8404097678253732</v>
      </c>
      <c r="BW40" s="48">
        <f t="shared" si="28"/>
        <v>0.28141442940506817</v>
      </c>
      <c r="BX40" s="48">
        <f t="shared" si="55"/>
        <v>2.1218241972304415</v>
      </c>
      <c r="BY40" s="48">
        <f t="shared" si="29"/>
        <v>0.65098327934715405</v>
      </c>
      <c r="BZ40" s="48">
        <f t="shared" si="30"/>
        <v>2.7728074765775954</v>
      </c>
      <c r="CA40" s="48">
        <f t="shared" ref="CA40:CA79" si="86">BT40+BU40-V40</f>
        <v>0</v>
      </c>
      <c r="CB40" s="77"/>
      <c r="CC40" s="77">
        <f t="shared" si="68"/>
        <v>0</v>
      </c>
      <c r="CD40" s="77">
        <f t="shared" si="68"/>
        <v>0</v>
      </c>
      <c r="CE40" s="77">
        <f t="shared" si="69"/>
        <v>0</v>
      </c>
      <c r="CF40" s="23">
        <v>2.772807476577595</v>
      </c>
      <c r="CG40" s="81">
        <f t="shared" si="56"/>
        <v>0</v>
      </c>
      <c r="CH40" s="48">
        <v>2.8827688670310101</v>
      </c>
      <c r="CI40" s="75">
        <v>1.9268411147740372</v>
      </c>
      <c r="CJ40" s="75">
        <v>0.27337274004797057</v>
      </c>
      <c r="CK40" s="75">
        <f t="shared" si="57"/>
        <v>2.2002138548220076</v>
      </c>
      <c r="CL40" s="75">
        <v>0.68255501220900217</v>
      </c>
    </row>
    <row r="41" spans="1:90" x14ac:dyDescent="0.25">
      <c r="A41">
        <v>1972</v>
      </c>
      <c r="B41" s="41">
        <v>10160588</v>
      </c>
      <c r="C41" s="41"/>
      <c r="D41" s="41"/>
      <c r="E41" s="41"/>
      <c r="F41" s="41"/>
      <c r="G41" s="39">
        <v>6740399.8478369508</v>
      </c>
      <c r="H41" s="39">
        <v>951858.25374428276</v>
      </c>
      <c r="I41" s="39">
        <f t="shared" si="71"/>
        <v>6740399.8478369508</v>
      </c>
      <c r="J41" s="39">
        <f t="shared" si="72"/>
        <v>951858.25374428288</v>
      </c>
      <c r="K41" s="41">
        <f>SUM(I41:J41)</f>
        <v>7692258.1015812336</v>
      </c>
      <c r="L41" s="39">
        <v>2468329.898418766</v>
      </c>
      <c r="M41" s="39">
        <f t="shared" si="59"/>
        <v>2468329.898418766</v>
      </c>
      <c r="N41" s="41">
        <f t="shared" si="60"/>
        <v>0</v>
      </c>
      <c r="O41" s="41">
        <v>10160588</v>
      </c>
      <c r="P41" s="2">
        <v>346580797.17739999</v>
      </c>
      <c r="Q41" s="2">
        <v>99793153</v>
      </c>
      <c r="R41" s="1">
        <f t="shared" si="35"/>
        <v>3.4729917510212349</v>
      </c>
      <c r="S41" s="23">
        <f t="shared" si="61"/>
        <v>2.9316650208982082</v>
      </c>
      <c r="T41" s="24"/>
      <c r="U41" s="24"/>
      <c r="V41" s="23">
        <f t="shared" si="73"/>
        <v>1.9448278446848937</v>
      </c>
      <c r="W41" s="23">
        <f t="shared" si="74"/>
        <v>0.27464252534945466</v>
      </c>
      <c r="X41" s="23">
        <f t="shared" si="62"/>
        <v>2.2194703700343483</v>
      </c>
      <c r="Y41" s="23">
        <f t="shared" si="63"/>
        <v>0.7121946508638598</v>
      </c>
      <c r="Z41" s="23">
        <f t="shared" si="38"/>
        <v>2.9316650208982082</v>
      </c>
      <c r="AA41" s="83">
        <f t="shared" si="75"/>
        <v>0.66338678901624104</v>
      </c>
      <c r="AB41" s="83">
        <f t="shared" si="76"/>
        <v>9.3681414278807759E-2</v>
      </c>
      <c r="AC41" s="83">
        <f t="shared" si="77"/>
        <v>0.24293179670495113</v>
      </c>
      <c r="AD41" s="78">
        <f t="shared" si="39"/>
        <v>0</v>
      </c>
      <c r="AE41" s="14">
        <v>13605365</v>
      </c>
      <c r="AF41" s="16">
        <v>6065316</v>
      </c>
      <c r="AG41" s="16">
        <v>18370744</v>
      </c>
      <c r="AH41" s="16">
        <f t="shared" si="40"/>
        <v>4765379</v>
      </c>
      <c r="AI41" s="16">
        <v>1299937</v>
      </c>
      <c r="AJ41" s="16">
        <f t="shared" si="41"/>
        <v>19670681</v>
      </c>
      <c r="AK41" s="17">
        <v>688382</v>
      </c>
      <c r="AL41" s="11">
        <v>12380882.15</v>
      </c>
      <c r="AM41" s="10">
        <v>4316814.8499999996</v>
      </c>
      <c r="AN41" s="10">
        <v>15952931</v>
      </c>
      <c r="AO41" s="10">
        <f t="shared" si="42"/>
        <v>3572048.8499999996</v>
      </c>
      <c r="AP41" s="10">
        <v>744766</v>
      </c>
      <c r="AQ41" s="10">
        <f t="shared" si="43"/>
        <v>19524979.850000001</v>
      </c>
      <c r="AR41" s="11">
        <f t="shared" si="10"/>
        <v>267299.40758022777</v>
      </c>
      <c r="AS41" s="59"/>
      <c r="AT41" s="33">
        <f t="shared" si="78"/>
        <v>8.4517209608189994</v>
      </c>
      <c r="AU41" s="33">
        <f t="shared" si="79"/>
        <v>17.558722029604251</v>
      </c>
      <c r="AV41" s="7">
        <f t="shared" si="80"/>
        <v>10.564651201023748</v>
      </c>
      <c r="AW41" s="7">
        <f t="shared" si="81"/>
        <v>21.083670633657253</v>
      </c>
      <c r="AX41" s="7">
        <f t="shared" si="64"/>
        <v>11.259800624889618</v>
      </c>
      <c r="AY41" s="7">
        <f t="shared" si="65"/>
        <v>103.24521814840996</v>
      </c>
      <c r="AZ41" s="40">
        <f t="shared" ref="AZ41:AZ79" si="87">(AV41-(AT41*AE41/AG41))*AG41/AH41</f>
        <v>16.597159242361755</v>
      </c>
      <c r="BA41" s="35">
        <f t="shared" si="82"/>
        <v>9.7326567845519971</v>
      </c>
      <c r="BB41" s="35">
        <f t="shared" si="83"/>
        <v>24.670781899694202</v>
      </c>
      <c r="BC41" s="32">
        <f t="shared" si="84"/>
        <v>12.165820980689995</v>
      </c>
      <c r="BD41" s="32">
        <f t="shared" si="85"/>
        <v>7.6727516065477417</v>
      </c>
      <c r="BE41" s="32">
        <f t="shared" si="66"/>
        <v>11.343824573309575</v>
      </c>
      <c r="BF41" s="32">
        <f t="shared" si="67"/>
        <v>265.88966433869484</v>
      </c>
      <c r="BG41" s="37">
        <f t="shared" ref="BG41:BG79" si="88">(BC41-(BA41*AL41/AN41))*AN41/AO41</f>
        <v>20.599277640719727</v>
      </c>
      <c r="BH41" s="72">
        <f t="shared" si="23"/>
        <v>8.1860652845636519</v>
      </c>
      <c r="BI41" s="65">
        <f t="shared" si="24"/>
        <v>10.232581605704565</v>
      </c>
      <c r="BJ41" s="65">
        <f t="shared" si="25"/>
        <v>10.905880995577155</v>
      </c>
      <c r="BK41" s="65">
        <f t="shared" si="46"/>
        <v>2.3893021846138893</v>
      </c>
      <c r="BL41" s="72">
        <f t="shared" si="47"/>
        <v>12.215881076415135</v>
      </c>
      <c r="BM41" s="65">
        <f t="shared" si="48"/>
        <v>9.1693646795297585</v>
      </c>
      <c r="BN41" s="36">
        <f t="shared" si="49"/>
        <v>3.6604118511934223</v>
      </c>
      <c r="BO41" s="63">
        <f t="shared" si="26"/>
        <v>4.5755148139917781</v>
      </c>
      <c r="BP41" s="63">
        <f t="shared" si="58"/>
        <v>4.2663653743455088</v>
      </c>
      <c r="BQ41" s="63">
        <f t="shared" si="50"/>
        <v>1.4507622643763065</v>
      </c>
      <c r="BR41" s="36">
        <f t="shared" si="51"/>
        <v>27.319330191600297</v>
      </c>
      <c r="BS41" s="63">
        <f t="shared" si="52"/>
        <v>23.439155165031011</v>
      </c>
      <c r="BT41" s="45">
        <f t="shared" si="70"/>
        <v>1.1522709233377282</v>
      </c>
      <c r="BU41" s="23">
        <f t="shared" si="27"/>
        <v>0.79255692134716527</v>
      </c>
      <c r="BV41" s="45">
        <f t="shared" si="54"/>
        <v>1.9448278446848934</v>
      </c>
      <c r="BW41" s="23">
        <f t="shared" si="28"/>
        <v>0.27464252534945466</v>
      </c>
      <c r="BX41" s="23">
        <f t="shared" si="55"/>
        <v>2.2194703700343483</v>
      </c>
      <c r="BY41" s="23">
        <f t="shared" si="29"/>
        <v>0.7121946508638598</v>
      </c>
      <c r="BZ41" s="23">
        <f t="shared" si="30"/>
        <v>2.9316650208982082</v>
      </c>
      <c r="CA41" s="56">
        <f t="shared" si="86"/>
        <v>0</v>
      </c>
      <c r="CB41" s="76"/>
      <c r="CC41" s="76">
        <f t="shared" si="68"/>
        <v>0</v>
      </c>
      <c r="CD41" s="76">
        <f t="shared" si="68"/>
        <v>0</v>
      </c>
      <c r="CE41" s="76">
        <f t="shared" si="69"/>
        <v>0</v>
      </c>
      <c r="CF41" s="23">
        <v>2.9316650208982082</v>
      </c>
      <c r="CG41" s="81">
        <f t="shared" si="56"/>
        <v>0</v>
      </c>
      <c r="CH41" s="1">
        <v>3.1096973888265902</v>
      </c>
      <c r="CI41" s="73">
        <v>2.0514696998254132</v>
      </c>
      <c r="CJ41" s="73">
        <v>0.2955775592789589</v>
      </c>
      <c r="CK41" s="73">
        <f t="shared" si="57"/>
        <v>2.3470472591043721</v>
      </c>
      <c r="CL41" s="73">
        <v>0.76265012972221813</v>
      </c>
    </row>
    <row r="42" spans="1:90" x14ac:dyDescent="0.25">
      <c r="A42">
        <v>1973</v>
      </c>
      <c r="B42" s="41">
        <v>13288732</v>
      </c>
      <c r="C42" s="41"/>
      <c r="D42" s="41"/>
      <c r="E42" s="41"/>
      <c r="F42" s="41"/>
      <c r="G42" s="39">
        <v>8773106.9578786939</v>
      </c>
      <c r="H42" s="39">
        <v>1361685.1363842012</v>
      </c>
      <c r="I42" s="39">
        <f t="shared" si="71"/>
        <v>8773106.9578786939</v>
      </c>
      <c r="J42" s="39">
        <f t="shared" si="72"/>
        <v>1361685.136384201</v>
      </c>
      <c r="K42" s="41">
        <f t="shared" ref="K42:K79" si="89">SUM(I42:J42)</f>
        <v>10134792.094262894</v>
      </c>
      <c r="L42" s="39">
        <v>3153939.9057371048</v>
      </c>
      <c r="M42" s="39">
        <f t="shared" si="59"/>
        <v>3153939.9057371048</v>
      </c>
      <c r="N42" s="41">
        <f t="shared" si="60"/>
        <v>0</v>
      </c>
      <c r="O42" s="41">
        <v>13288732</v>
      </c>
      <c r="P42" s="2">
        <v>511834251.17501301</v>
      </c>
      <c r="Q42" s="2">
        <v>102490801</v>
      </c>
      <c r="R42" s="1">
        <f t="shared" si="35"/>
        <v>4.9939530785305601</v>
      </c>
      <c r="S42" s="23">
        <f t="shared" si="61"/>
        <v>2.5962959629007214</v>
      </c>
      <c r="T42" s="24"/>
      <c r="U42" s="24"/>
      <c r="V42" s="23">
        <f t="shared" si="73"/>
        <v>1.7140523397444303</v>
      </c>
      <c r="W42" s="23">
        <f t="shared" si="74"/>
        <v>0.26604025292527678</v>
      </c>
      <c r="X42" s="23">
        <f t="shared" si="62"/>
        <v>1.9800925926697071</v>
      </c>
      <c r="Y42" s="23">
        <f t="shared" si="63"/>
        <v>0.61620337023101435</v>
      </c>
      <c r="Z42" s="23">
        <f t="shared" si="38"/>
        <v>2.5962959629007214</v>
      </c>
      <c r="AA42" s="83">
        <f t="shared" si="75"/>
        <v>0.66019142818733145</v>
      </c>
      <c r="AB42" s="83">
        <f t="shared" si="76"/>
        <v>0.10246915479853164</v>
      </c>
      <c r="AC42" s="83">
        <f t="shared" si="77"/>
        <v>0.23733941701413688</v>
      </c>
      <c r="AD42" s="78">
        <f t="shared" si="39"/>
        <v>0</v>
      </c>
      <c r="AE42" s="14">
        <v>13886166</v>
      </c>
      <c r="AF42" s="16">
        <v>6164677</v>
      </c>
      <c r="AG42" s="16">
        <v>18573193</v>
      </c>
      <c r="AH42" s="16">
        <f t="shared" si="40"/>
        <v>4687027</v>
      </c>
      <c r="AI42" s="16">
        <v>1477650</v>
      </c>
      <c r="AJ42" s="16">
        <f t="shared" si="41"/>
        <v>20050843</v>
      </c>
      <c r="AK42" s="17">
        <v>772800</v>
      </c>
      <c r="AL42" s="11">
        <v>12636411.060000001</v>
      </c>
      <c r="AM42" s="10">
        <v>4410418.9399999995</v>
      </c>
      <c r="AN42" s="10">
        <v>16203466</v>
      </c>
      <c r="AO42" s="10">
        <f t="shared" si="42"/>
        <v>3567054.9399999995</v>
      </c>
      <c r="AP42" s="10">
        <v>843364</v>
      </c>
      <c r="AQ42" s="10">
        <f t="shared" si="43"/>
        <v>19770520.939999998</v>
      </c>
      <c r="AR42" s="12">
        <v>300079</v>
      </c>
      <c r="AT42" s="33">
        <f t="shared" si="78"/>
        <v>7.5668022081644573</v>
      </c>
      <c r="AU42" s="33">
        <f t="shared" si="79"/>
        <v>15.875512103091012</v>
      </c>
      <c r="AV42" s="7">
        <f t="shared" si="80"/>
        <v>9.4585027602055707</v>
      </c>
      <c r="AW42" s="7">
        <f t="shared" si="81"/>
        <v>18.452731445575211</v>
      </c>
      <c r="AX42" s="7">
        <f t="shared" si="64"/>
        <v>10.121333845010156</v>
      </c>
      <c r="AY42" s="7">
        <f t="shared" si="65"/>
        <v>81.722537517955757</v>
      </c>
      <c r="AZ42" s="40">
        <f t="shared" si="87"/>
        <v>15.063008108251262</v>
      </c>
      <c r="BA42" s="35">
        <f t="shared" si="82"/>
        <v>8.6734330670403867</v>
      </c>
      <c r="BB42" s="35">
        <f t="shared" si="83"/>
        <v>22.190047171606516</v>
      </c>
      <c r="BC42" s="32">
        <f t="shared" si="84"/>
        <v>10.841791333800483</v>
      </c>
      <c r="BD42" s="32">
        <f t="shared" si="85"/>
        <v>7.6440310225651347</v>
      </c>
      <c r="BE42" s="32">
        <f t="shared" si="66"/>
        <v>10.264842109764105</v>
      </c>
      <c r="BF42" s="32">
        <f t="shared" si="67"/>
        <v>210.46183502969623</v>
      </c>
      <c r="BG42" s="37">
        <f t="shared" si="88"/>
        <v>18.523272792600139</v>
      </c>
      <c r="BH42" s="72">
        <f t="shared" si="23"/>
        <v>9.259137611215154</v>
      </c>
      <c r="BI42" s="65">
        <f t="shared" si="24"/>
        <v>11.573922014018942</v>
      </c>
      <c r="BJ42" s="65">
        <f t="shared" si="25"/>
        <v>12.384997030698338</v>
      </c>
      <c r="BK42" s="65">
        <f t="shared" si="46"/>
        <v>2.5164858231914629</v>
      </c>
      <c r="BL42" s="72">
        <f t="shared" si="47"/>
        <v>10.800141892142822</v>
      </c>
      <c r="BM42" s="65">
        <f t="shared" si="48"/>
        <v>8.0742853431561468</v>
      </c>
      <c r="BN42" s="36">
        <f t="shared" si="49"/>
        <v>4.1211429453784643</v>
      </c>
      <c r="BO42" s="63">
        <f t="shared" si="26"/>
        <v>5.1514286817230799</v>
      </c>
      <c r="BP42" s="63">
        <f t="shared" si="58"/>
        <v>4.8772938372963122</v>
      </c>
      <c r="BQ42" s="63">
        <f t="shared" si="50"/>
        <v>1.5845905245123892</v>
      </c>
      <c r="BR42" s="36">
        <f t="shared" si="51"/>
        <v>24.265113179862418</v>
      </c>
      <c r="BS42" s="63">
        <f t="shared" si="52"/>
        <v>20.503173139848016</v>
      </c>
      <c r="BT42" s="45">
        <f t="shared" si="70"/>
        <v>1.025202950182214</v>
      </c>
      <c r="BU42" s="23">
        <f t="shared" si="27"/>
        <v>0.68884938956221631</v>
      </c>
      <c r="BV42" s="45">
        <f t="shared" si="54"/>
        <v>1.7140523397444303</v>
      </c>
      <c r="BW42" s="23">
        <f t="shared" si="28"/>
        <v>0.26604025292527678</v>
      </c>
      <c r="BX42" s="23">
        <f t="shared" si="55"/>
        <v>1.9800925926697071</v>
      </c>
      <c r="BY42" s="23">
        <f t="shared" si="29"/>
        <v>0.61620337023101435</v>
      </c>
      <c r="BZ42" s="23">
        <f t="shared" si="30"/>
        <v>2.5962959629007214</v>
      </c>
      <c r="CA42" s="56">
        <f t="shared" si="86"/>
        <v>0</v>
      </c>
      <c r="CB42" s="76"/>
      <c r="CC42" s="76">
        <f t="shared" si="68"/>
        <v>0</v>
      </c>
      <c r="CD42" s="76">
        <f t="shared" si="68"/>
        <v>0</v>
      </c>
      <c r="CE42" s="76">
        <f t="shared" si="69"/>
        <v>0</v>
      </c>
      <c r="CF42" s="23">
        <v>2.596295962900721</v>
      </c>
      <c r="CG42" s="81">
        <f t="shared" si="56"/>
        <v>0</v>
      </c>
      <c r="CH42" s="1">
        <v>2.7943671153631899</v>
      </c>
      <c r="CI42" s="73">
        <v>1.82613056834837</v>
      </c>
      <c r="CJ42" s="73">
        <v>0.29192226393353515</v>
      </c>
      <c r="CK42" s="73">
        <f t="shared" si="57"/>
        <v>2.1180528322819052</v>
      </c>
      <c r="CL42" s="73">
        <v>0.67631428308128494</v>
      </c>
    </row>
    <row r="43" spans="1:90" x14ac:dyDescent="0.25">
      <c r="A43">
        <v>1974</v>
      </c>
      <c r="B43" s="41">
        <v>19064526</v>
      </c>
      <c r="C43" s="41"/>
      <c r="D43" s="41"/>
      <c r="E43" s="41"/>
      <c r="F43" s="41"/>
      <c r="G43" s="39">
        <v>12619168.162402429</v>
      </c>
      <c r="H43" s="39">
        <v>1977837.2576380726</v>
      </c>
      <c r="I43" s="39">
        <f t="shared" si="71"/>
        <v>12619168.162402429</v>
      </c>
      <c r="J43" s="39">
        <f t="shared" si="72"/>
        <v>1977837.2576380726</v>
      </c>
      <c r="K43" s="41">
        <f t="shared" si="89"/>
        <v>14597005.420040501</v>
      </c>
      <c r="L43" s="39">
        <v>4467520.5799595006</v>
      </c>
      <c r="M43" s="39">
        <f t="shared" si="59"/>
        <v>4467520.5799595006</v>
      </c>
      <c r="N43" s="41">
        <f t="shared" si="60"/>
        <v>0</v>
      </c>
      <c r="O43" s="41">
        <v>19064526</v>
      </c>
      <c r="P43" s="2">
        <v>745136153.84080994</v>
      </c>
      <c r="Q43" s="2">
        <v>105207398</v>
      </c>
      <c r="R43" s="1">
        <f t="shared" si="35"/>
        <v>7.0825452202592247</v>
      </c>
      <c r="S43" s="23">
        <f t="shared" si="61"/>
        <v>2.5585291898308458</v>
      </c>
      <c r="T43" s="24"/>
      <c r="U43" s="24"/>
      <c r="V43" s="23">
        <f t="shared" si="73"/>
        <v>1.6935385697441778</v>
      </c>
      <c r="W43" s="23">
        <f t="shared" si="74"/>
        <v>0.26543300139756948</v>
      </c>
      <c r="X43" s="23">
        <f t="shared" si="62"/>
        <v>1.9589715711417472</v>
      </c>
      <c r="Y43" s="23">
        <f t="shared" si="63"/>
        <v>0.59955761868909885</v>
      </c>
      <c r="Z43" s="23">
        <f t="shared" si="38"/>
        <v>2.5585291898308462</v>
      </c>
      <c r="AA43" s="83">
        <f t="shared" si="75"/>
        <v>0.66191879947093502</v>
      </c>
      <c r="AB43" s="83">
        <f t="shared" si="76"/>
        <v>0.10374437096616367</v>
      </c>
      <c r="AC43" s="83">
        <f t="shared" si="77"/>
        <v>0.23433682956290125</v>
      </c>
      <c r="AD43" s="78">
        <f t="shared" si="39"/>
        <v>0</v>
      </c>
      <c r="AE43" s="14">
        <v>13483616</v>
      </c>
      <c r="AF43" s="16">
        <v>7484723</v>
      </c>
      <c r="AG43" s="16">
        <v>19286611</v>
      </c>
      <c r="AH43" s="16">
        <f t="shared" si="40"/>
        <v>5802995</v>
      </c>
      <c r="AI43" s="16">
        <v>1681728</v>
      </c>
      <c r="AJ43" s="16">
        <f t="shared" si="41"/>
        <v>20968339</v>
      </c>
      <c r="AK43" s="17">
        <v>937593</v>
      </c>
      <c r="AL43" s="11">
        <v>12270090.560000001</v>
      </c>
      <c r="AM43" s="10">
        <v>5445035.4399999995</v>
      </c>
      <c r="AN43" s="10">
        <v>16770261</v>
      </c>
      <c r="AO43" s="10">
        <f t="shared" si="42"/>
        <v>4500170.4399999995</v>
      </c>
      <c r="AP43" s="10">
        <v>944865</v>
      </c>
      <c r="AQ43" s="10">
        <f t="shared" si="43"/>
        <v>21270431.439999998</v>
      </c>
      <c r="AR43" s="12">
        <v>341028</v>
      </c>
      <c r="AT43" s="33">
        <f t="shared" si="78"/>
        <v>7.3905275047203052</v>
      </c>
      <c r="AU43" s="33">
        <f t="shared" si="79"/>
        <v>14.221938052311133</v>
      </c>
      <c r="AV43" s="7">
        <f t="shared" si="80"/>
        <v>9.238159380900381</v>
      </c>
      <c r="AW43" s="7">
        <f t="shared" si="81"/>
        <v>16.605250920701</v>
      </c>
      <c r="AX43" s="7">
        <f t="shared" si="64"/>
        <v>9.8290237369681552</v>
      </c>
      <c r="AY43" s="7">
        <f t="shared" si="65"/>
        <v>67.276416327080369</v>
      </c>
      <c r="AZ43" s="40">
        <f t="shared" si="87"/>
        <v>13.531245748848603</v>
      </c>
      <c r="BA43" s="35">
        <f t="shared" si="82"/>
        <v>8.4994639659061484</v>
      </c>
      <c r="BB43" s="35">
        <f t="shared" si="83"/>
        <v>19.549416715037644</v>
      </c>
      <c r="BC43" s="32">
        <f t="shared" si="84"/>
        <v>10.624329957382685</v>
      </c>
      <c r="BD43" s="32">
        <f t="shared" si="85"/>
        <v>6.2054350591149285</v>
      </c>
      <c r="BE43" s="32">
        <f t="shared" si="66"/>
        <v>9.6894274259156798</v>
      </c>
      <c r="BF43" s="32">
        <f t="shared" si="67"/>
        <v>184.96398246875992</v>
      </c>
      <c r="BG43" s="37">
        <f t="shared" si="88"/>
        <v>16.417954552472754</v>
      </c>
      <c r="BH43" s="72">
        <f t="shared" si="23"/>
        <v>10.985316858718351</v>
      </c>
      <c r="BI43" s="65">
        <f t="shared" si="24"/>
        <v>13.731646073397938</v>
      </c>
      <c r="BJ43" s="65">
        <f t="shared" si="25"/>
        <v>14.609909792433069</v>
      </c>
      <c r="BK43" s="65">
        <f t="shared" si="46"/>
        <v>2.6817000513720934</v>
      </c>
      <c r="BL43" s="72">
        <f t="shared" si="47"/>
        <v>9.1030601380092495</v>
      </c>
      <c r="BM43" s="65">
        <f t="shared" si="48"/>
        <v>6.8446692293605498</v>
      </c>
      <c r="BN43" s="36">
        <f t="shared" si="49"/>
        <v>4.595199482873209</v>
      </c>
      <c r="BO43" s="63">
        <f t="shared" si="26"/>
        <v>5.7439993535915095</v>
      </c>
      <c r="BP43" s="63">
        <f t="shared" si="58"/>
        <v>5.238548227924432</v>
      </c>
      <c r="BQ43" s="63">
        <f t="shared" si="50"/>
        <v>1.6560444042063067</v>
      </c>
      <c r="BR43" s="36">
        <f t="shared" si="51"/>
        <v>21.761840889108406</v>
      </c>
      <c r="BS43" s="63">
        <f t="shared" si="52"/>
        <v>19.089258254213124</v>
      </c>
      <c r="BT43" s="45">
        <f t="shared" si="70"/>
        <v>0.94718657438031861</v>
      </c>
      <c r="BU43" s="23">
        <f t="shared" si="27"/>
        <v>0.74635199536385932</v>
      </c>
      <c r="BV43" s="45">
        <f t="shared" si="54"/>
        <v>1.6935385697441778</v>
      </c>
      <c r="BW43" s="23">
        <f t="shared" si="28"/>
        <v>0.26543300139756948</v>
      </c>
      <c r="BX43" s="23">
        <f t="shared" si="55"/>
        <v>1.9589715711417472</v>
      </c>
      <c r="BY43" s="23">
        <f t="shared" si="29"/>
        <v>0.59955761868909885</v>
      </c>
      <c r="BZ43" s="23">
        <f t="shared" si="30"/>
        <v>2.5585291898308462</v>
      </c>
      <c r="CA43" s="56">
        <f t="shared" si="86"/>
        <v>0</v>
      </c>
      <c r="CB43" s="76"/>
      <c r="CC43" s="76">
        <f t="shared" si="68"/>
        <v>0</v>
      </c>
      <c r="CD43" s="76">
        <f t="shared" si="68"/>
        <v>0</v>
      </c>
      <c r="CE43" s="76">
        <f t="shared" si="69"/>
        <v>0</v>
      </c>
      <c r="CF43" s="23">
        <v>2.5585291898308458</v>
      </c>
      <c r="CG43" s="81">
        <f t="shared" si="56"/>
        <v>0</v>
      </c>
      <c r="CH43" s="1">
        <v>2.6512323819172101</v>
      </c>
      <c r="CI43" s="73">
        <v>1.7331044569811187</v>
      </c>
      <c r="CJ43" s="73">
        <v>0.28200265195471896</v>
      </c>
      <c r="CK43" s="73">
        <f t="shared" si="57"/>
        <v>2.0151071089358377</v>
      </c>
      <c r="CL43" s="73">
        <v>0.63612527298137267</v>
      </c>
    </row>
    <row r="44" spans="1:90" x14ac:dyDescent="0.25">
      <c r="A44">
        <v>1975</v>
      </c>
      <c r="B44" s="41">
        <v>27167904</v>
      </c>
      <c r="C44" s="41"/>
      <c r="D44" s="41"/>
      <c r="E44" s="41"/>
      <c r="F44" s="41"/>
      <c r="G44" s="39">
        <v>17270957.754311517</v>
      </c>
      <c r="H44" s="39">
        <v>3411914.4625290013</v>
      </c>
      <c r="I44" s="39">
        <f t="shared" si="71"/>
        <v>17270957.754311517</v>
      </c>
      <c r="J44" s="39">
        <f t="shared" si="72"/>
        <v>3411914.4625290013</v>
      </c>
      <c r="K44" s="41">
        <f t="shared" si="89"/>
        <v>20682872.216840517</v>
      </c>
      <c r="L44" s="39">
        <v>6485031.7831594823</v>
      </c>
      <c r="M44" s="39">
        <f t="shared" si="59"/>
        <v>6485031.7831594823</v>
      </c>
      <c r="N44" s="41">
        <f t="shared" si="60"/>
        <v>0</v>
      </c>
      <c r="O44" s="41">
        <v>27167904</v>
      </c>
      <c r="P44" s="2">
        <v>1049517572.08253</v>
      </c>
      <c r="Q44" s="2">
        <v>107929474</v>
      </c>
      <c r="R44" s="1">
        <f t="shared" si="35"/>
        <v>9.7241053179090819</v>
      </c>
      <c r="S44" s="23">
        <f t="shared" si="61"/>
        <v>2.5886087782305012</v>
      </c>
      <c r="T44" s="24"/>
      <c r="U44" s="24"/>
      <c r="V44" s="23">
        <f t="shared" si="73"/>
        <v>1.6456092030971154</v>
      </c>
      <c r="W44" s="23">
        <f t="shared" si="74"/>
        <v>0.32509360045862112</v>
      </c>
      <c r="X44" s="23">
        <f t="shared" si="62"/>
        <v>1.9707028035557366</v>
      </c>
      <c r="Y44" s="23">
        <f t="shared" si="63"/>
        <v>0.6179059746747646</v>
      </c>
      <c r="Z44" s="23">
        <f t="shared" si="38"/>
        <v>2.5886087782305012</v>
      </c>
      <c r="AA44" s="83">
        <f t="shared" si="75"/>
        <v>0.63571182209387656</v>
      </c>
      <c r="AB44" s="83">
        <f t="shared" si="76"/>
        <v>0.12558622345430112</v>
      </c>
      <c r="AC44" s="83">
        <f t="shared" si="77"/>
        <v>0.23870195445182235</v>
      </c>
      <c r="AD44" s="78">
        <f t="shared" si="39"/>
        <v>0</v>
      </c>
      <c r="AE44" s="14">
        <v>13490243</v>
      </c>
      <c r="AF44" s="16">
        <v>7994909</v>
      </c>
      <c r="AG44" s="16">
        <v>19549249</v>
      </c>
      <c r="AH44" s="16">
        <f t="shared" si="40"/>
        <v>6059006</v>
      </c>
      <c r="AI44" s="16">
        <v>1935903</v>
      </c>
      <c r="AJ44" s="16">
        <f t="shared" si="41"/>
        <v>21485152</v>
      </c>
      <c r="AK44" s="17">
        <v>1072548</v>
      </c>
      <c r="AL44" s="11">
        <v>12276121.130000001</v>
      </c>
      <c r="AM44" s="10">
        <v>5819895.8700000001</v>
      </c>
      <c r="AN44" s="10">
        <v>17037150</v>
      </c>
      <c r="AO44" s="10">
        <f t="shared" si="42"/>
        <v>4761028.8699999992</v>
      </c>
      <c r="AP44" s="10">
        <v>1058867</v>
      </c>
      <c r="AQ44" s="10">
        <f t="shared" si="43"/>
        <v>21798178.869999997</v>
      </c>
      <c r="AR44" s="12">
        <v>410225</v>
      </c>
      <c r="AT44" s="33">
        <f t="shared" si="78"/>
        <v>7.2681967762477573</v>
      </c>
      <c r="AU44" s="33">
        <f t="shared" si="79"/>
        <v>14.340022671264567</v>
      </c>
      <c r="AV44" s="7">
        <f t="shared" si="80"/>
        <v>9.0852459703096962</v>
      </c>
      <c r="AW44" s="7">
        <f t="shared" si="81"/>
        <v>18.124452153989708</v>
      </c>
      <c r="AX44" s="7">
        <f t="shared" si="64"/>
        <v>9.8997166507407517</v>
      </c>
      <c r="AY44" s="7">
        <f t="shared" si="65"/>
        <v>62.179284123512112</v>
      </c>
      <c r="AZ44" s="40">
        <f t="shared" si="87"/>
        <v>13.130865857606345</v>
      </c>
      <c r="BA44" s="35">
        <f t="shared" si="82"/>
        <v>8.3398801184390976</v>
      </c>
      <c r="BB44" s="35">
        <f t="shared" si="83"/>
        <v>19.699179998335111</v>
      </c>
      <c r="BC44" s="32">
        <f t="shared" si="84"/>
        <v>10.424850148048872</v>
      </c>
      <c r="BD44" s="32">
        <f t="shared" si="85"/>
        <v>7.3696636286654451</v>
      </c>
      <c r="BE44" s="32">
        <f t="shared" si="66"/>
        <v>9.7575544391381541</v>
      </c>
      <c r="BF44" s="32">
        <f t="shared" si="67"/>
        <v>162.5699721569984</v>
      </c>
      <c r="BG44" s="37">
        <f t="shared" si="88"/>
        <v>15.800861370578865</v>
      </c>
      <c r="BH44" s="72">
        <f t="shared" si="23"/>
        <v>11.689096905346011</v>
      </c>
      <c r="BI44" s="65">
        <f t="shared" si="24"/>
        <v>14.611371131682512</v>
      </c>
      <c r="BJ44" s="65">
        <f t="shared" si="25"/>
        <v>15.921245781916827</v>
      </c>
      <c r="BK44" s="65">
        <f t="shared" si="46"/>
        <v>2.7676544299876258</v>
      </c>
      <c r="BL44" s="72">
        <f t="shared" si="47"/>
        <v>8.5549808346840699</v>
      </c>
      <c r="BM44" s="65">
        <f t="shared" si="48"/>
        <v>6.2809155369976688</v>
      </c>
      <c r="BN44" s="36">
        <f t="shared" si="49"/>
        <v>5.1300249411281449</v>
      </c>
      <c r="BO44" s="63">
        <f t="shared" si="26"/>
        <v>6.4125311764101802</v>
      </c>
      <c r="BP44" s="63">
        <f t="shared" si="58"/>
        <v>6.0020644093578417</v>
      </c>
      <c r="BQ44" s="63">
        <f t="shared" si="50"/>
        <v>1.7921034782764635</v>
      </c>
      <c r="BR44" s="36">
        <f t="shared" si="51"/>
        <v>19.493082616087435</v>
      </c>
      <c r="BS44" s="63">
        <f t="shared" si="52"/>
        <v>16.660934168598661</v>
      </c>
      <c r="BT44" s="45">
        <f t="shared" si="70"/>
        <v>0.90846121128505519</v>
      </c>
      <c r="BU44" s="23">
        <f t="shared" si="27"/>
        <v>0.73714799181206037</v>
      </c>
      <c r="BV44" s="45">
        <f t="shared" si="54"/>
        <v>1.6456092030971154</v>
      </c>
      <c r="BW44" s="23">
        <f t="shared" si="28"/>
        <v>0.32509360045862112</v>
      </c>
      <c r="BX44" s="23">
        <f t="shared" si="55"/>
        <v>1.9707028035557366</v>
      </c>
      <c r="BY44" s="23">
        <f t="shared" si="29"/>
        <v>0.6179059746747646</v>
      </c>
      <c r="BZ44" s="23">
        <f t="shared" si="30"/>
        <v>2.5886087782305012</v>
      </c>
      <c r="CA44" s="56">
        <f t="shared" si="86"/>
        <v>0</v>
      </c>
      <c r="CB44" s="76"/>
      <c r="CC44" s="76">
        <f t="shared" si="68"/>
        <v>0</v>
      </c>
      <c r="CD44" s="76">
        <f t="shared" si="68"/>
        <v>0</v>
      </c>
      <c r="CE44" s="76">
        <f t="shared" si="69"/>
        <v>0</v>
      </c>
      <c r="CF44" s="23">
        <v>2.5886087782305012</v>
      </c>
      <c r="CG44" s="81">
        <f t="shared" si="56"/>
        <v>0</v>
      </c>
      <c r="CH44" s="1">
        <v>2.6157731882219766</v>
      </c>
      <c r="CI44" s="73">
        <v>1.7078274740569885</v>
      </c>
      <c r="CJ44" s="73">
        <v>0.26727583613339456</v>
      </c>
      <c r="CK44" s="73">
        <f t="shared" si="57"/>
        <v>1.975103310190383</v>
      </c>
      <c r="CL44" s="73">
        <v>0.64066987803159325</v>
      </c>
    </row>
    <row r="45" spans="1:90" x14ac:dyDescent="0.25">
      <c r="A45">
        <v>1976</v>
      </c>
      <c r="B45" s="41">
        <v>44343167</v>
      </c>
      <c r="C45" s="41"/>
      <c r="D45" s="41"/>
      <c r="E45" s="41"/>
      <c r="F45" s="41"/>
      <c r="G45" s="39">
        <v>26977875.945600528</v>
      </c>
      <c r="H45" s="39">
        <v>5846172.5477753626</v>
      </c>
      <c r="I45" s="39">
        <f t="shared" si="71"/>
        <v>26977875.945600532</v>
      </c>
      <c r="J45" s="39">
        <f t="shared" si="72"/>
        <v>5846172.5477753626</v>
      </c>
      <c r="K45" s="41">
        <f t="shared" si="89"/>
        <v>32824048.493375894</v>
      </c>
      <c r="L45" s="39">
        <v>11519118.506624112</v>
      </c>
      <c r="M45" s="39">
        <f t="shared" si="59"/>
        <v>11519118.506624112</v>
      </c>
      <c r="N45" s="41">
        <f t="shared" si="60"/>
        <v>0</v>
      </c>
      <c r="O45" s="41">
        <v>44343167</v>
      </c>
      <c r="P45" s="2">
        <v>1633963079.79792</v>
      </c>
      <c r="Q45" s="2">
        <v>110643558</v>
      </c>
      <c r="R45" s="1">
        <f t="shared" si="35"/>
        <v>14.767810339196792</v>
      </c>
      <c r="S45" s="23">
        <f t="shared" si="61"/>
        <v>2.7138414293598441</v>
      </c>
      <c r="T45" s="24"/>
      <c r="U45" s="24"/>
      <c r="V45" s="23">
        <f t="shared" si="73"/>
        <v>1.6510701055091781</v>
      </c>
      <c r="W45" s="23">
        <f t="shared" si="74"/>
        <v>0.35779098194179437</v>
      </c>
      <c r="X45" s="23">
        <f t="shared" si="62"/>
        <v>2.0088610874509722</v>
      </c>
      <c r="Y45" s="23">
        <f t="shared" si="63"/>
        <v>0.70498034190887204</v>
      </c>
      <c r="Z45" s="23">
        <f t="shared" si="38"/>
        <v>2.7138414293598441</v>
      </c>
      <c r="AA45" s="83">
        <f t="shared" si="75"/>
        <v>0.60838856966622468</v>
      </c>
      <c r="AB45" s="83">
        <f t="shared" si="76"/>
        <v>0.13183931016418748</v>
      </c>
      <c r="AC45" s="83">
        <f t="shared" si="77"/>
        <v>0.25977212016958806</v>
      </c>
      <c r="AD45" s="78">
        <f t="shared" si="39"/>
        <v>0</v>
      </c>
      <c r="AE45" s="14">
        <v>13524834</v>
      </c>
      <c r="AF45" s="16">
        <v>8210973</v>
      </c>
      <c r="AG45" s="16">
        <v>19523058</v>
      </c>
      <c r="AH45" s="16">
        <f t="shared" si="40"/>
        <v>5998224</v>
      </c>
      <c r="AI45" s="16">
        <v>2212749</v>
      </c>
      <c r="AJ45" s="16">
        <f t="shared" si="41"/>
        <v>21735807</v>
      </c>
      <c r="AK45" s="17">
        <v>1096727</v>
      </c>
      <c r="AL45" s="11">
        <v>12307598.939999999</v>
      </c>
      <c r="AM45" s="10">
        <v>5947808.0600000005</v>
      </c>
      <c r="AN45" s="10">
        <v>17052453</v>
      </c>
      <c r="AO45" s="10">
        <f t="shared" si="42"/>
        <v>4744854.0600000005</v>
      </c>
      <c r="AP45" s="10">
        <v>1202954</v>
      </c>
      <c r="AQ45" s="10">
        <f t="shared" si="43"/>
        <v>21797307.060000002</v>
      </c>
      <c r="AR45" s="12">
        <v>404563</v>
      </c>
      <c r="AT45" s="33">
        <f t="shared" si="78"/>
        <v>7.4857236394409474</v>
      </c>
      <c r="AU45" s="33">
        <f t="shared" si="79"/>
        <v>14.739345586693574</v>
      </c>
      <c r="AV45" s="7">
        <f t="shared" si="80"/>
        <v>9.3571545493011836</v>
      </c>
      <c r="AW45" s="7">
        <f t="shared" si="81"/>
        <v>17.890536731619303</v>
      </c>
      <c r="AX45" s="7">
        <f t="shared" si="64"/>
        <v>10.225870069757461</v>
      </c>
      <c r="AY45" s="7">
        <f t="shared" si="65"/>
        <v>71.122105454551701</v>
      </c>
      <c r="AZ45" s="40">
        <f t="shared" si="87"/>
        <v>13.576868984495443</v>
      </c>
      <c r="BA45" s="35">
        <f t="shared" si="82"/>
        <v>8.5702753020211642</v>
      </c>
      <c r="BB45" s="35">
        <f t="shared" si="83"/>
        <v>20.347725990675308</v>
      </c>
      <c r="BC45" s="32">
        <f t="shared" si="84"/>
        <v>10.712844127526454</v>
      </c>
      <c r="BD45" s="32">
        <f t="shared" si="85"/>
        <v>8.3432001831377445</v>
      </c>
      <c r="BE45" s="32">
        <f t="shared" si="66"/>
        <v>10.197018266132766</v>
      </c>
      <c r="BF45" s="32">
        <f t="shared" si="67"/>
        <v>192.80441698537464</v>
      </c>
      <c r="BG45" s="37">
        <f t="shared" si="88"/>
        <v>16.270418179796877</v>
      </c>
      <c r="BH45" s="72">
        <f t="shared" si="23"/>
        <v>10.525171592711718</v>
      </c>
      <c r="BI45" s="65">
        <f t="shared" si="24"/>
        <v>13.156464490889647</v>
      </c>
      <c r="BJ45" s="65">
        <f t="shared" si="25"/>
        <v>14.377906846826933</v>
      </c>
      <c r="BK45" s="65">
        <f t="shared" si="46"/>
        <v>2.6656927816720684</v>
      </c>
      <c r="BL45" s="72">
        <f t="shared" si="47"/>
        <v>9.5010327498362308</v>
      </c>
      <c r="BM45" s="65">
        <f t="shared" si="48"/>
        <v>6.9551153074878247</v>
      </c>
      <c r="BN45" s="36">
        <f t="shared" si="49"/>
        <v>4.4450617034729394</v>
      </c>
      <c r="BO45" s="63">
        <f t="shared" si="26"/>
        <v>5.5563271293411747</v>
      </c>
      <c r="BP45" s="63">
        <f t="shared" si="58"/>
        <v>5.2887887246412362</v>
      </c>
      <c r="BQ45" s="63">
        <f t="shared" si="50"/>
        <v>1.6655892451035634</v>
      </c>
      <c r="BR45" s="36">
        <f t="shared" si="51"/>
        <v>22.496875560100712</v>
      </c>
      <c r="BS45" s="63">
        <f t="shared" si="52"/>
        <v>18.907921115110053</v>
      </c>
      <c r="BT45" s="45">
        <f t="shared" si="70"/>
        <v>0.91503899028007274</v>
      </c>
      <c r="BU45" s="23">
        <f t="shared" si="27"/>
        <v>0.73603111522910536</v>
      </c>
      <c r="BV45" s="45">
        <f t="shared" si="54"/>
        <v>1.6510701055091781</v>
      </c>
      <c r="BW45" s="23">
        <f t="shared" si="28"/>
        <v>0.35779098194179443</v>
      </c>
      <c r="BX45" s="23">
        <f t="shared" si="55"/>
        <v>2.0088610874509727</v>
      </c>
      <c r="BY45" s="23">
        <f t="shared" si="29"/>
        <v>0.70498034190887204</v>
      </c>
      <c r="BZ45" s="23">
        <f t="shared" si="30"/>
        <v>2.713841429359845</v>
      </c>
      <c r="CA45" s="56">
        <f t="shared" si="86"/>
        <v>0</v>
      </c>
      <c r="CB45" s="76"/>
      <c r="CC45" s="76">
        <f t="shared" si="68"/>
        <v>0</v>
      </c>
      <c r="CD45" s="76">
        <f t="shared" si="68"/>
        <v>0</v>
      </c>
      <c r="CE45" s="76">
        <f t="shared" si="69"/>
        <v>0</v>
      </c>
      <c r="CF45" s="23">
        <v>2.7138414293598441</v>
      </c>
      <c r="CG45" s="81">
        <f>BZ45-CF45</f>
        <v>0</v>
      </c>
      <c r="CH45" s="1">
        <v>2.580313994526743</v>
      </c>
      <c r="CI45" s="73">
        <v>1.6826940949072779</v>
      </c>
      <c r="CJ45" s="73">
        <v>0.25329909510913989</v>
      </c>
      <c r="CK45" s="73">
        <f t="shared" si="57"/>
        <v>1.9359931900164178</v>
      </c>
      <c r="CL45" s="73">
        <v>0.64432080451032514</v>
      </c>
    </row>
    <row r="46" spans="1:90" x14ac:dyDescent="0.25">
      <c r="A46">
        <v>1977</v>
      </c>
      <c r="B46" s="41">
        <v>70660436</v>
      </c>
      <c r="C46" s="41"/>
      <c r="D46" s="41"/>
      <c r="E46" s="41"/>
      <c r="F46" s="41"/>
      <c r="G46" s="39">
        <v>38035611.986487627</v>
      </c>
      <c r="H46" s="39">
        <v>11036260.219023438</v>
      </c>
      <c r="I46" s="39">
        <f t="shared" si="71"/>
        <v>38035611.986487627</v>
      </c>
      <c r="J46" s="39">
        <f t="shared" si="72"/>
        <v>11036260.219023438</v>
      </c>
      <c r="K46" s="41">
        <f t="shared" si="89"/>
        <v>49071872.205511063</v>
      </c>
      <c r="L46" s="39">
        <v>21588563.79448894</v>
      </c>
      <c r="M46" s="39">
        <f t="shared" si="59"/>
        <v>21588563.79448894</v>
      </c>
      <c r="N46" s="41">
        <f t="shared" si="60"/>
        <v>0</v>
      </c>
      <c r="O46" s="41">
        <v>70660436</v>
      </c>
      <c r="P46" s="2">
        <v>2492977884.1763</v>
      </c>
      <c r="Q46" s="2">
        <v>113336180</v>
      </c>
      <c r="R46" s="1">
        <f t="shared" si="35"/>
        <v>21.996311188327507</v>
      </c>
      <c r="S46" s="23">
        <f t="shared" si="61"/>
        <v>2.8343787744168769</v>
      </c>
      <c r="T46" s="24"/>
      <c r="U46" s="24"/>
      <c r="V46" s="23">
        <f t="shared" si="73"/>
        <v>1.5257099642925593</v>
      </c>
      <c r="W46" s="23">
        <f t="shared" si="74"/>
        <v>0.44269386780660941</v>
      </c>
      <c r="X46" s="23">
        <f t="shared" si="62"/>
        <v>1.9684038320991688</v>
      </c>
      <c r="Y46" s="23">
        <f t="shared" si="63"/>
        <v>0.86597494231770833</v>
      </c>
      <c r="Z46" s="23">
        <f t="shared" si="38"/>
        <v>2.8343787744168774</v>
      </c>
      <c r="AA46" s="83">
        <f t="shared" si="75"/>
        <v>0.53828725294714597</v>
      </c>
      <c r="AB46" s="83">
        <f t="shared" si="76"/>
        <v>0.15618726466708238</v>
      </c>
      <c r="AC46" s="83">
        <f t="shared" si="77"/>
        <v>0.30552548238577154</v>
      </c>
      <c r="AD46" s="78">
        <f t="shared" si="39"/>
        <v>0</v>
      </c>
      <c r="AE46" s="14">
        <v>14163728</v>
      </c>
      <c r="AF46" s="16">
        <v>8642409</v>
      </c>
      <c r="AG46" s="16">
        <v>20368436</v>
      </c>
      <c r="AH46" s="16">
        <f t="shared" si="40"/>
        <v>6204708</v>
      </c>
      <c r="AI46" s="16">
        <v>2437701</v>
      </c>
      <c r="AJ46" s="16">
        <f t="shared" si="41"/>
        <v>22806137</v>
      </c>
      <c r="AK46" s="17">
        <v>1159046</v>
      </c>
      <c r="AL46" s="11">
        <v>12888992.48</v>
      </c>
      <c r="AM46" s="10">
        <v>6351594.5199999996</v>
      </c>
      <c r="AN46" s="10">
        <v>17930300</v>
      </c>
      <c r="AO46" s="10">
        <f t="shared" si="42"/>
        <v>5041307.5199999996</v>
      </c>
      <c r="AP46" s="10">
        <v>1310287</v>
      </c>
      <c r="AQ46" s="10">
        <f t="shared" si="43"/>
        <v>22971607.52</v>
      </c>
      <c r="AR46" s="12">
        <v>409479</v>
      </c>
      <c r="AT46" s="33">
        <f t="shared" si="78"/>
        <v>6.7916118504476266</v>
      </c>
      <c r="AU46" s="33">
        <f t="shared" si="79"/>
        <v>14.683038964733589</v>
      </c>
      <c r="AV46" s="7">
        <f t="shared" si="80"/>
        <v>8.4895148130595324</v>
      </c>
      <c r="AW46" s="7">
        <f t="shared" si="81"/>
        <v>20.582192765489321</v>
      </c>
      <c r="AX46" s="7">
        <f t="shared" si="64"/>
        <v>9.7820762467348654</v>
      </c>
      <c r="AY46" s="7">
        <f t="shared" si="65"/>
        <v>84.67851313753674</v>
      </c>
      <c r="AZ46" s="40">
        <f t="shared" si="87"/>
        <v>12.365383868110827</v>
      </c>
      <c r="BA46" s="35">
        <f t="shared" si="82"/>
        <v>7.7151253081478863</v>
      </c>
      <c r="BB46" s="35">
        <f t="shared" si="83"/>
        <v>19.978735685439233</v>
      </c>
      <c r="BC46" s="32">
        <f t="shared" si="84"/>
        <v>9.643906635184857</v>
      </c>
      <c r="BD46" s="32">
        <f t="shared" si="85"/>
        <v>9.9524243834714703</v>
      </c>
      <c r="BE46" s="32">
        <f t="shared" si="66"/>
        <v>9.7116133833145497</v>
      </c>
      <c r="BF46" s="32">
        <f t="shared" si="67"/>
        <v>239.68577616436841</v>
      </c>
      <c r="BG46" s="37">
        <f t="shared" si="88"/>
        <v>14.575176533146555</v>
      </c>
      <c r="BH46" s="72">
        <f t="shared" si="23"/>
        <v>8.020466584500058</v>
      </c>
      <c r="BI46" s="65">
        <f t="shared" si="24"/>
        <v>10.025583230625074</v>
      </c>
      <c r="BJ46" s="65">
        <f t="shared" si="25"/>
        <v>11.552017016225353</v>
      </c>
      <c r="BK46" s="65">
        <f t="shared" si="46"/>
        <v>2.4468600551605828</v>
      </c>
      <c r="BL46" s="72">
        <f t="shared" si="47"/>
        <v>12.468102565660566</v>
      </c>
      <c r="BM46" s="65">
        <f t="shared" si="48"/>
        <v>8.656496944173929</v>
      </c>
      <c r="BN46" s="36">
        <f t="shared" si="49"/>
        <v>3.2188498757043948</v>
      </c>
      <c r="BO46" s="63">
        <f t="shared" si="26"/>
        <v>4.0235623446304931</v>
      </c>
      <c r="BP46" s="63">
        <f t="shared" si="58"/>
        <v>4.0518104739993639</v>
      </c>
      <c r="BQ46" s="63">
        <f t="shared" si="50"/>
        <v>1.3991638118471561</v>
      </c>
      <c r="BR46" s="36">
        <f t="shared" si="51"/>
        <v>31.06699717647334</v>
      </c>
      <c r="BS46" s="63">
        <f t="shared" si="52"/>
        <v>24.680325163702538</v>
      </c>
      <c r="BT46" s="45">
        <f t="shared" si="70"/>
        <v>0.84875406010081567</v>
      </c>
      <c r="BU46" s="23">
        <f t="shared" si="27"/>
        <v>0.67695590419174345</v>
      </c>
      <c r="BV46" s="45">
        <f t="shared" si="54"/>
        <v>1.5257099642925591</v>
      </c>
      <c r="BW46" s="23">
        <f t="shared" si="28"/>
        <v>0.4426938678066093</v>
      </c>
      <c r="BX46" s="23">
        <f t="shared" si="55"/>
        <v>1.9684038320991684</v>
      </c>
      <c r="BY46" s="23">
        <f t="shared" si="29"/>
        <v>0.86597494231770833</v>
      </c>
      <c r="BZ46" s="23">
        <f t="shared" si="30"/>
        <v>2.8343787744168765</v>
      </c>
      <c r="CA46" s="56">
        <f t="shared" si="86"/>
        <v>0</v>
      </c>
      <c r="CB46" s="76"/>
      <c r="CC46" s="76">
        <f t="shared" si="68"/>
        <v>0</v>
      </c>
      <c r="CD46" s="76">
        <f t="shared" si="68"/>
        <v>0</v>
      </c>
      <c r="CE46" s="76">
        <f t="shared" si="69"/>
        <v>0</v>
      </c>
      <c r="CF46" s="23">
        <v>2.8343787744168769</v>
      </c>
      <c r="CG46" s="81">
        <f t="shared" si="56"/>
        <v>0</v>
      </c>
      <c r="CH46" s="1">
        <v>2.5448548008315095</v>
      </c>
      <c r="CI46" s="73">
        <v>1.6576954742103596</v>
      </c>
      <c r="CJ46" s="73">
        <v>0.24002622777860125</v>
      </c>
      <c r="CK46" s="73">
        <f t="shared" si="57"/>
        <v>1.8977217019889607</v>
      </c>
      <c r="CL46" s="73">
        <v>0.64713309884254833</v>
      </c>
    </row>
    <row r="47" spans="1:90" x14ac:dyDescent="0.25">
      <c r="A47">
        <v>1978</v>
      </c>
      <c r="B47" s="41">
        <v>109680557</v>
      </c>
      <c r="C47" s="41"/>
      <c r="D47" s="41"/>
      <c r="E47" s="41"/>
      <c r="F47" s="41"/>
      <c r="G47" s="39">
        <v>59432295.904021069</v>
      </c>
      <c r="H47" s="39">
        <v>19737298.520708099</v>
      </c>
      <c r="I47" s="39">
        <f t="shared" si="71"/>
        <v>59432295.904021062</v>
      </c>
      <c r="J47" s="39">
        <f t="shared" si="72"/>
        <v>19737298.520708099</v>
      </c>
      <c r="K47" s="41">
        <f t="shared" si="89"/>
        <v>79169594.424729168</v>
      </c>
      <c r="L47" s="39">
        <v>30510962.575270832</v>
      </c>
      <c r="M47" s="39">
        <f t="shared" si="59"/>
        <v>30510962.575270828</v>
      </c>
      <c r="N47" s="41">
        <f t="shared" si="60"/>
        <v>0</v>
      </c>
      <c r="O47" s="41">
        <v>109680557</v>
      </c>
      <c r="P47" s="2">
        <v>3617245645.7917399</v>
      </c>
      <c r="Q47" s="2">
        <v>115993870</v>
      </c>
      <c r="R47" s="1">
        <f t="shared" si="35"/>
        <v>31.184800074277547</v>
      </c>
      <c r="S47" s="23">
        <f t="shared" si="61"/>
        <v>3.0321567219965013</v>
      </c>
      <c r="T47" s="24"/>
      <c r="U47" s="24"/>
      <c r="V47" s="23">
        <f t="shared" si="73"/>
        <v>1.6430262615192828</v>
      </c>
      <c r="W47" s="23">
        <f t="shared" si="74"/>
        <v>0.54564440608754994</v>
      </c>
      <c r="X47" s="23">
        <f t="shared" si="62"/>
        <v>2.1886706676068326</v>
      </c>
      <c r="Y47" s="23">
        <f t="shared" si="63"/>
        <v>0.84348605438966839</v>
      </c>
      <c r="Z47" s="23">
        <f t="shared" si="38"/>
        <v>3.0321567219965009</v>
      </c>
      <c r="AA47" s="83">
        <f t="shared" si="75"/>
        <v>0.54186719624355184</v>
      </c>
      <c r="AB47" s="83">
        <f t="shared" si="76"/>
        <v>0.17995257373381229</v>
      </c>
      <c r="AC47" s="83">
        <f t="shared" si="77"/>
        <v>0.27818023002263592</v>
      </c>
      <c r="AD47" s="78">
        <f t="shared" si="39"/>
        <v>0</v>
      </c>
      <c r="AE47" s="14">
        <v>14814043</v>
      </c>
      <c r="AF47" s="16">
        <v>9197006</v>
      </c>
      <c r="AG47" s="16">
        <v>21473100</v>
      </c>
      <c r="AH47" s="16">
        <f t="shared" si="40"/>
        <v>6659057</v>
      </c>
      <c r="AI47" s="16">
        <v>2537949</v>
      </c>
      <c r="AJ47" s="16">
        <f t="shared" si="41"/>
        <v>24011049</v>
      </c>
      <c r="AK47" s="17">
        <v>1225557</v>
      </c>
      <c r="AL47" s="11">
        <v>13480779.130000001</v>
      </c>
      <c r="AM47" s="10">
        <v>6672300.8700000001</v>
      </c>
      <c r="AN47" s="10">
        <v>18789277</v>
      </c>
      <c r="AO47" s="10">
        <f t="shared" si="42"/>
        <v>5308497.8699999992</v>
      </c>
      <c r="AP47" s="10">
        <v>1363803</v>
      </c>
      <c r="AQ47" s="10">
        <f t="shared" si="43"/>
        <v>24097774.869999997</v>
      </c>
      <c r="AR47" s="12">
        <v>452353</v>
      </c>
      <c r="AT47" s="33">
        <f t="shared" si="78"/>
        <v>7.1002686928390863</v>
      </c>
      <c r="AU47" s="33">
        <f t="shared" si="79"/>
        <v>16.167076020601506</v>
      </c>
      <c r="AV47" s="7">
        <f t="shared" si="80"/>
        <v>8.8753358660488573</v>
      </c>
      <c r="AW47" s="7">
        <f t="shared" si="81"/>
        <v>24.938013453361933</v>
      </c>
      <c r="AX47" s="7">
        <f t="shared" si="64"/>
        <v>10.573148257337701</v>
      </c>
      <c r="AY47" s="7">
        <f t="shared" si="65"/>
        <v>79.832444953346211</v>
      </c>
      <c r="AZ47" s="40">
        <f t="shared" si="87"/>
        <v>12.824231547797488</v>
      </c>
      <c r="BA47" s="35">
        <f t="shared" si="82"/>
        <v>8.1144569675673495</v>
      </c>
      <c r="BB47" s="35">
        <f t="shared" si="83"/>
        <v>22.284470988480496</v>
      </c>
      <c r="BC47" s="32">
        <f t="shared" si="84"/>
        <v>10.143071209459187</v>
      </c>
      <c r="BD47" s="32">
        <f t="shared" si="85"/>
        <v>11.922658321787456</v>
      </c>
      <c r="BE47" s="32">
        <f t="shared" si="66"/>
        <v>10.535096383826421</v>
      </c>
      <c r="BF47" s="32">
        <f t="shared" si="67"/>
        <v>216.28951668207822</v>
      </c>
      <c r="BG47" s="37">
        <f t="shared" si="88"/>
        <v>15.294679292315262</v>
      </c>
      <c r="BH47" s="72">
        <f t="shared" si="23"/>
        <v>8.8939637223793628</v>
      </c>
      <c r="BI47" s="65">
        <f t="shared" si="24"/>
        <v>11.117454652974203</v>
      </c>
      <c r="BJ47" s="65">
        <f t="shared" si="25"/>
        <v>13.244174424967955</v>
      </c>
      <c r="BK47" s="65">
        <f t="shared" si="46"/>
        <v>2.5835577897106239</v>
      </c>
      <c r="BL47" s="72">
        <f t="shared" si="47"/>
        <v>11.243580828688993</v>
      </c>
      <c r="BM47" s="65">
        <f t="shared" si="48"/>
        <v>7.5504895051427079</v>
      </c>
      <c r="BN47" s="36">
        <f t="shared" si="49"/>
        <v>3.7516644782625819</v>
      </c>
      <c r="BO47" s="63">
        <f t="shared" si="26"/>
        <v>4.6895805978282272</v>
      </c>
      <c r="BP47" s="63">
        <f t="shared" si="58"/>
        <v>4.8708307945002502</v>
      </c>
      <c r="BQ47" s="63">
        <f t="shared" si="50"/>
        <v>1.5832645168981705</v>
      </c>
      <c r="BR47" s="36">
        <f t="shared" si="51"/>
        <v>26.654835628134474</v>
      </c>
      <c r="BS47" s="63">
        <f t="shared" si="52"/>
        <v>20.530378536842615</v>
      </c>
      <c r="BT47" s="45">
        <f t="shared" si="70"/>
        <v>0.90680383133412157</v>
      </c>
      <c r="BU47" s="23">
        <f t="shared" si="27"/>
        <v>0.73622243018516154</v>
      </c>
      <c r="BV47" s="45">
        <f t="shared" si="54"/>
        <v>1.643026261519283</v>
      </c>
      <c r="BW47" s="23">
        <f t="shared" si="28"/>
        <v>0.54564440608754983</v>
      </c>
      <c r="BX47" s="23">
        <f t="shared" si="55"/>
        <v>2.188670667606833</v>
      </c>
      <c r="BY47" s="23">
        <f t="shared" si="29"/>
        <v>0.84348605438966839</v>
      </c>
      <c r="BZ47" s="23">
        <f t="shared" si="30"/>
        <v>3.0321567219965013</v>
      </c>
      <c r="CA47" s="56">
        <f t="shared" si="86"/>
        <v>0</v>
      </c>
      <c r="CB47" s="76"/>
      <c r="CC47" s="76">
        <f t="shared" si="68"/>
        <v>0</v>
      </c>
      <c r="CD47" s="76">
        <f t="shared" si="68"/>
        <v>0</v>
      </c>
      <c r="CE47" s="76">
        <f t="shared" si="69"/>
        <v>0</v>
      </c>
      <c r="CF47" s="23">
        <v>3.0321567219965018</v>
      </c>
      <c r="CG47" s="81">
        <f t="shared" si="56"/>
        <v>0</v>
      </c>
      <c r="CH47" s="1">
        <v>2.509395607136276</v>
      </c>
      <c r="CI47" s="73">
        <v>1.6328234784702162</v>
      </c>
      <c r="CJ47" s="73">
        <v>0.22741475106360137</v>
      </c>
      <c r="CK47" s="73">
        <f t="shared" si="57"/>
        <v>1.8602382295338176</v>
      </c>
      <c r="CL47" s="73">
        <v>0.64915737760245829</v>
      </c>
    </row>
    <row r="48" spans="1:90" x14ac:dyDescent="0.25">
      <c r="A48">
        <v>1979</v>
      </c>
      <c r="B48" s="41">
        <v>181079418</v>
      </c>
      <c r="C48" s="41"/>
      <c r="D48" s="41"/>
      <c r="E48" s="41"/>
      <c r="F48" s="41"/>
      <c r="G48" s="39">
        <v>108883679.06532137</v>
      </c>
      <c r="H48" s="39">
        <v>25376936.379910823</v>
      </c>
      <c r="I48" s="39">
        <f t="shared" si="71"/>
        <v>108883679.06532136</v>
      </c>
      <c r="J48" s="39">
        <f t="shared" si="72"/>
        <v>25376936.379910823</v>
      </c>
      <c r="K48" s="41">
        <f t="shared" si="89"/>
        <v>134260615.44523218</v>
      </c>
      <c r="L48" s="39">
        <v>46818802.55476781</v>
      </c>
      <c r="M48" s="39">
        <f t="shared" si="59"/>
        <v>46818802.55476781</v>
      </c>
      <c r="N48" s="41">
        <f t="shared" si="60"/>
        <v>0</v>
      </c>
      <c r="O48" s="41">
        <v>181079418</v>
      </c>
      <c r="P48" s="2">
        <v>5961236013.0127201</v>
      </c>
      <c r="Q48" s="2">
        <v>118603157</v>
      </c>
      <c r="R48" s="1">
        <f t="shared" si="35"/>
        <v>50.262034871573611</v>
      </c>
      <c r="S48" s="23">
        <f t="shared" si="61"/>
        <v>3.0376153134135877</v>
      </c>
      <c r="T48" s="24"/>
      <c r="U48" s="24"/>
      <c r="V48" s="23">
        <f t="shared" si="73"/>
        <v>1.826528572726198</v>
      </c>
      <c r="W48" s="23">
        <f t="shared" si="74"/>
        <v>0.42569923962942874</v>
      </c>
      <c r="X48" s="23">
        <f t="shared" si="62"/>
        <v>2.2522278123556267</v>
      </c>
      <c r="Y48" s="23">
        <f t="shared" si="63"/>
        <v>0.78538750105796062</v>
      </c>
      <c r="Z48" s="23">
        <f t="shared" si="38"/>
        <v>3.0376153134135873</v>
      </c>
      <c r="AA48" s="83">
        <f t="shared" si="75"/>
        <v>0.60130345164529608</v>
      </c>
      <c r="AB48" s="83">
        <f t="shared" si="76"/>
        <v>0.14014257755075635</v>
      </c>
      <c r="AC48" s="83">
        <f t="shared" si="77"/>
        <v>0.25855397080394754</v>
      </c>
      <c r="AD48" s="78">
        <f t="shared" si="39"/>
        <v>0</v>
      </c>
      <c r="AE48" s="14">
        <v>15719836</v>
      </c>
      <c r="AF48" s="16">
        <v>8825047</v>
      </c>
      <c r="AG48" s="16">
        <v>21886805</v>
      </c>
      <c r="AH48" s="16">
        <f t="shared" si="40"/>
        <v>6166969</v>
      </c>
      <c r="AI48" s="16">
        <v>2658078</v>
      </c>
      <c r="AJ48" s="16">
        <f t="shared" si="41"/>
        <v>24544883</v>
      </c>
      <c r="AK48" s="17">
        <v>1311799</v>
      </c>
      <c r="AL48" s="11">
        <v>14305050.76</v>
      </c>
      <c r="AM48" s="10">
        <v>6210335.2400000002</v>
      </c>
      <c r="AN48" s="10">
        <v>19096141</v>
      </c>
      <c r="AO48" s="10">
        <f t="shared" si="42"/>
        <v>4791090.24</v>
      </c>
      <c r="AP48" s="10">
        <v>1419245</v>
      </c>
      <c r="AQ48" s="10">
        <f t="shared" si="43"/>
        <v>23887231.240000002</v>
      </c>
      <c r="AR48" s="12">
        <v>462303</v>
      </c>
      <c r="AT48" s="33">
        <f t="shared" si="78"/>
        <v>7.9182705772187836</v>
      </c>
      <c r="AU48" s="33">
        <f t="shared" si="79"/>
        <v>16.163926826800619</v>
      </c>
      <c r="AV48" s="7">
        <f t="shared" si="80"/>
        <v>9.8978382215234788</v>
      </c>
      <c r="AW48" s="7">
        <f t="shared" si="81"/>
        <v>18.994654691303175</v>
      </c>
      <c r="AX48" s="7">
        <f t="shared" si="64"/>
        <v>10.882974216197361</v>
      </c>
      <c r="AY48" s="7">
        <f t="shared" si="65"/>
        <v>71.008925219347603</v>
      </c>
      <c r="AZ48" s="40">
        <f t="shared" si="87"/>
        <v>14.943830623848857</v>
      </c>
      <c r="BA48" s="35">
        <f t="shared" si="82"/>
        <v>9.0754275463731116</v>
      </c>
      <c r="BB48" s="35">
        <f t="shared" si="83"/>
        <v>22.969358084295031</v>
      </c>
      <c r="BC48" s="32">
        <f t="shared" si="84"/>
        <v>11.344284432966388</v>
      </c>
      <c r="BD48" s="32">
        <f t="shared" si="85"/>
        <v>10.538159630353729</v>
      </c>
      <c r="BE48" s="32">
        <f t="shared" si="66"/>
        <v>11.182599027269305</v>
      </c>
      <c r="BF48" s="32">
        <f t="shared" si="67"/>
        <v>201.49001216478149</v>
      </c>
      <c r="BG48" s="37">
        <f t="shared" si="88"/>
        <v>18.118549016614136</v>
      </c>
      <c r="BH48" s="72">
        <f t="shared" si="23"/>
        <v>11.151091996899165</v>
      </c>
      <c r="BI48" s="65">
        <f t="shared" si="24"/>
        <v>13.938864996123955</v>
      </c>
      <c r="BJ48" s="65">
        <f t="shared" si="25"/>
        <v>15.326206082657489</v>
      </c>
      <c r="BK48" s="65">
        <f t="shared" si="46"/>
        <v>2.7295641790621068</v>
      </c>
      <c r="BL48" s="72">
        <f t="shared" si="47"/>
        <v>8.9677315932652562</v>
      </c>
      <c r="BM48" s="65">
        <f t="shared" si="48"/>
        <v>6.5247719794891657</v>
      </c>
      <c r="BN48" s="36">
        <f t="shared" si="49"/>
        <v>4.5041575256599291</v>
      </c>
      <c r="BO48" s="63">
        <f t="shared" si="26"/>
        <v>5.6301969070749101</v>
      </c>
      <c r="BP48" s="63">
        <f t="shared" si="58"/>
        <v>5.5499520334159351</v>
      </c>
      <c r="BQ48" s="63">
        <f t="shared" si="50"/>
        <v>1.7137892850932359</v>
      </c>
      <c r="BR48" s="36">
        <f t="shared" si="51"/>
        <v>22.201710182271754</v>
      </c>
      <c r="BS48" s="63">
        <f t="shared" si="52"/>
        <v>18.01817374238658</v>
      </c>
      <c r="BT48" s="45">
        <f t="shared" si="70"/>
        <v>1.0494991703931171</v>
      </c>
      <c r="BU48" s="23">
        <f t="shared" si="27"/>
        <v>0.77702940233308093</v>
      </c>
      <c r="BV48" s="45">
        <f t="shared" si="54"/>
        <v>1.8265285727261982</v>
      </c>
      <c r="BW48" s="23">
        <f t="shared" si="28"/>
        <v>0.42569923962942874</v>
      </c>
      <c r="BX48" s="23">
        <f t="shared" si="55"/>
        <v>2.2522278123556267</v>
      </c>
      <c r="BY48" s="23">
        <f t="shared" si="29"/>
        <v>0.78538750105796062</v>
      </c>
      <c r="BZ48" s="23">
        <f t="shared" si="30"/>
        <v>3.0376153134135873</v>
      </c>
      <c r="CA48" s="56">
        <f t="shared" si="86"/>
        <v>0</v>
      </c>
      <c r="CB48" s="76"/>
      <c r="CC48" s="76">
        <f t="shared" si="68"/>
        <v>0</v>
      </c>
      <c r="CD48" s="76">
        <f t="shared" si="68"/>
        <v>0</v>
      </c>
      <c r="CE48" s="76">
        <f t="shared" si="69"/>
        <v>0</v>
      </c>
      <c r="CF48" s="23">
        <v>3.0376153134135877</v>
      </c>
      <c r="CG48" s="81">
        <f t="shared" si="56"/>
        <v>0</v>
      </c>
      <c r="CH48" s="1">
        <v>2.4739364134410424</v>
      </c>
      <c r="CI48" s="73">
        <v>1.6080706158235851</v>
      </c>
      <c r="CJ48" s="73">
        <v>0.21542553327809244</v>
      </c>
      <c r="CK48" s="73">
        <f t="shared" si="57"/>
        <v>1.8234961491016777</v>
      </c>
      <c r="CL48" s="73">
        <v>0.65044026433936453</v>
      </c>
    </row>
    <row r="49" spans="1:90" x14ac:dyDescent="0.25">
      <c r="A49">
        <v>1980</v>
      </c>
      <c r="B49" s="67">
        <v>320535696.21739066</v>
      </c>
      <c r="C49" s="41"/>
      <c r="D49" s="41"/>
      <c r="E49" s="41"/>
      <c r="F49" s="41"/>
      <c r="G49" s="39">
        <v>206178454.96691665</v>
      </c>
      <c r="H49" s="39">
        <v>33157014.295628969</v>
      </c>
      <c r="I49" s="39">
        <f t="shared" si="71"/>
        <v>216680506.9109723</v>
      </c>
      <c r="J49" s="39">
        <f t="shared" si="72"/>
        <v>34845923.481112808</v>
      </c>
      <c r="K49" s="41">
        <f t="shared" si="89"/>
        <v>251526430.39208511</v>
      </c>
      <c r="L49" s="39">
        <v>65664530.737454377</v>
      </c>
      <c r="M49" s="39">
        <f t="shared" si="59"/>
        <v>69009265.825305536</v>
      </c>
      <c r="N49" s="41">
        <f t="shared" si="60"/>
        <v>0</v>
      </c>
      <c r="O49" s="41">
        <v>305000000</v>
      </c>
      <c r="P49" s="2">
        <v>12507806000</v>
      </c>
      <c r="Q49" s="2">
        <v>121150573</v>
      </c>
      <c r="R49" s="1">
        <f t="shared" si="35"/>
        <v>103.24182288432098</v>
      </c>
      <c r="S49" s="23">
        <f t="shared" si="61"/>
        <v>2.5626852240703979</v>
      </c>
      <c r="T49" s="24"/>
      <c r="U49" s="24"/>
      <c r="V49" s="23">
        <f t="shared" si="73"/>
        <v>1.7323622297225612</v>
      </c>
      <c r="W49" s="23">
        <f t="shared" si="74"/>
        <v>0.27859341183507969</v>
      </c>
      <c r="X49" s="23">
        <f t="shared" si="62"/>
        <v>2.0109556415576408</v>
      </c>
      <c r="Y49" s="23">
        <f t="shared" si="63"/>
        <v>0.55172958251275672</v>
      </c>
      <c r="Z49" s="23">
        <f t="shared" si="38"/>
        <v>2.5626852240703974</v>
      </c>
      <c r="AA49" s="83">
        <f t="shared" si="75"/>
        <v>0.67599493431775948</v>
      </c>
      <c r="AB49" s="83">
        <f t="shared" si="76"/>
        <v>0.10871152228075073</v>
      </c>
      <c r="AC49" s="83">
        <f t="shared" si="77"/>
        <v>0.21529354340148979</v>
      </c>
      <c r="AD49" s="78">
        <f t="shared" si="39"/>
        <v>0</v>
      </c>
      <c r="AE49" s="14">
        <v>15575951</v>
      </c>
      <c r="AF49" s="16">
        <v>9841485</v>
      </c>
      <c r="AG49" s="16">
        <v>22598254</v>
      </c>
      <c r="AH49" s="16">
        <f t="shared" si="40"/>
        <v>7022303</v>
      </c>
      <c r="AI49" s="16">
        <v>2819182</v>
      </c>
      <c r="AJ49" s="16">
        <f t="shared" si="41"/>
        <v>25417436</v>
      </c>
      <c r="AK49" s="17">
        <v>1377286</v>
      </c>
      <c r="AL49" s="11">
        <v>14174115.41</v>
      </c>
      <c r="AM49" s="10">
        <v>7034325.5899999999</v>
      </c>
      <c r="AN49" s="10">
        <v>19700180</v>
      </c>
      <c r="AO49" s="10">
        <f t="shared" si="42"/>
        <v>5526064.5899999999</v>
      </c>
      <c r="AP49" s="10">
        <v>1508261</v>
      </c>
      <c r="AQ49" s="10">
        <f t="shared" si="43"/>
        <v>25226244.59</v>
      </c>
      <c r="AR49" s="12">
        <v>492232</v>
      </c>
      <c r="AT49" s="33">
        <f t="shared" si="78"/>
        <v>7.4298368988841679</v>
      </c>
      <c r="AU49" s="33">
        <f t="shared" si="79"/>
        <v>12.996174131981004</v>
      </c>
      <c r="AV49" s="7">
        <f t="shared" si="80"/>
        <v>9.2872961236052092</v>
      </c>
      <c r="AW49" s="7">
        <f t="shared" si="81"/>
        <v>11.9721789788119</v>
      </c>
      <c r="AX49" s="7">
        <f t="shared" si="64"/>
        <v>9.5850906540018759</v>
      </c>
      <c r="AY49" s="7">
        <f t="shared" si="65"/>
        <v>48.53193531515695</v>
      </c>
      <c r="AZ49" s="40">
        <f t="shared" si="87"/>
        <v>13.407268427385455</v>
      </c>
      <c r="BA49" s="35">
        <f t="shared" si="82"/>
        <v>8.5228328583574733</v>
      </c>
      <c r="BB49" s="35">
        <f t="shared" si="83"/>
        <v>18.182503943107793</v>
      </c>
      <c r="BC49" s="32">
        <f t="shared" si="84"/>
        <v>10.653541072946842</v>
      </c>
      <c r="BD49" s="32">
        <f t="shared" si="85"/>
        <v>6.1077374193060034</v>
      </c>
      <c r="BE49" s="32">
        <f t="shared" si="66"/>
        <v>9.6577367028649288</v>
      </c>
      <c r="BF49" s="32">
        <f t="shared" si="67"/>
        <v>135.79441211150689</v>
      </c>
      <c r="BG49" s="37">
        <f t="shared" si="88"/>
        <v>16.118715004007381</v>
      </c>
      <c r="BH49" s="72">
        <f t="shared" si="23"/>
        <v>15.309170859633459</v>
      </c>
      <c r="BI49" s="65">
        <f t="shared" si="24"/>
        <v>19.136463574541825</v>
      </c>
      <c r="BJ49" s="65">
        <f t="shared" si="25"/>
        <v>19.750068880950579</v>
      </c>
      <c r="BK49" s="65">
        <f t="shared" si="46"/>
        <v>2.9831569789841161</v>
      </c>
      <c r="BL49" s="72">
        <f t="shared" si="47"/>
        <v>6.532032395279848</v>
      </c>
      <c r="BM49" s="65">
        <f t="shared" si="48"/>
        <v>5.0632734803498547</v>
      </c>
      <c r="BN49" s="36">
        <f t="shared" si="49"/>
        <v>6.2762765608933835</v>
      </c>
      <c r="BO49" s="63">
        <f t="shared" si="26"/>
        <v>7.84534570111673</v>
      </c>
      <c r="BP49" s="63">
        <f t="shared" si="58"/>
        <v>7.1120280670566389</v>
      </c>
      <c r="BQ49" s="63">
        <f t="shared" si="50"/>
        <v>1.9617874446403516</v>
      </c>
      <c r="BR49" s="36">
        <f t="shared" si="51"/>
        <v>15.933013631535337</v>
      </c>
      <c r="BS49" s="63">
        <f t="shared" si="52"/>
        <v>14.060686917590537</v>
      </c>
      <c r="BT49" s="45">
        <f t="shared" si="70"/>
        <v>0.9552309379090741</v>
      </c>
      <c r="BU49" s="23">
        <f t="shared" si="27"/>
        <v>0.77713129181348706</v>
      </c>
      <c r="BV49" s="45">
        <f t="shared" si="54"/>
        <v>1.7323622297225612</v>
      </c>
      <c r="BW49" s="23">
        <f t="shared" si="28"/>
        <v>0.27859341183507974</v>
      </c>
      <c r="BX49" s="23">
        <f t="shared" si="55"/>
        <v>2.0109556415576408</v>
      </c>
      <c r="BY49" s="23">
        <f t="shared" si="29"/>
        <v>0.55172958251275672</v>
      </c>
      <c r="BZ49" s="23">
        <f t="shared" si="30"/>
        <v>2.5626852240703974</v>
      </c>
      <c r="CA49" s="56">
        <f t="shared" si="86"/>
        <v>0</v>
      </c>
      <c r="CB49" s="76"/>
      <c r="CC49" s="76">
        <f t="shared" si="68"/>
        <v>0</v>
      </c>
      <c r="CD49" s="76">
        <f t="shared" si="68"/>
        <v>0</v>
      </c>
      <c r="CE49" s="76">
        <f t="shared" si="69"/>
        <v>0</v>
      </c>
      <c r="CF49" s="23">
        <v>2.7188843750854468</v>
      </c>
      <c r="CG49" s="81">
        <f t="shared" si="56"/>
        <v>-0.15619915101504933</v>
      </c>
      <c r="CH49" s="1">
        <v>2.4384772197458102</v>
      </c>
      <c r="CI49" s="73">
        <v>1.583429973992496</v>
      </c>
      <c r="CJ49" s="73">
        <v>0.20402247004029078</v>
      </c>
      <c r="CK49" s="73">
        <f t="shared" si="57"/>
        <v>1.7874524440327868</v>
      </c>
      <c r="CL49" s="73">
        <v>0.65102477571302353</v>
      </c>
    </row>
    <row r="50" spans="1:90" x14ac:dyDescent="0.25">
      <c r="A50">
        <v>1981</v>
      </c>
      <c r="B50" s="67">
        <v>741693316.93018425</v>
      </c>
      <c r="C50" s="41"/>
      <c r="D50" s="41"/>
      <c r="E50" s="41"/>
      <c r="F50" s="41"/>
      <c r="G50" s="39">
        <v>431645350.31420368</v>
      </c>
      <c r="H50" s="39">
        <v>58348821.070012271</v>
      </c>
      <c r="I50" s="39">
        <f t="shared" si="71"/>
        <v>513058448.09620684</v>
      </c>
      <c r="J50" s="39">
        <f t="shared" si="72"/>
        <v>69354055.510229528</v>
      </c>
      <c r="K50" s="41">
        <f t="shared" si="89"/>
        <v>582412503.60643637</v>
      </c>
      <c r="L50" s="39">
        <v>134005828.61578406</v>
      </c>
      <c r="M50" s="39">
        <f t="shared" si="59"/>
        <v>159280813.3237479</v>
      </c>
      <c r="N50" s="41">
        <f t="shared" si="60"/>
        <v>0</v>
      </c>
      <c r="O50" s="41">
        <v>624000000</v>
      </c>
      <c r="P50" s="2">
        <v>24015788000</v>
      </c>
      <c r="Q50" s="2">
        <v>123626913</v>
      </c>
      <c r="R50" s="1">
        <f t="shared" si="35"/>
        <v>194.260193166839</v>
      </c>
      <c r="S50" s="23">
        <f t="shared" si="61"/>
        <v>3.0883571962335119</v>
      </c>
      <c r="T50" s="24"/>
      <c r="U50" s="24"/>
      <c r="V50" s="23">
        <f t="shared" si="73"/>
        <v>2.1363381792685994</v>
      </c>
      <c r="W50" s="23">
        <f t="shared" si="74"/>
        <v>0.28878525872325961</v>
      </c>
      <c r="X50" s="23">
        <f t="shared" si="62"/>
        <v>2.4251234379918589</v>
      </c>
      <c r="Y50" s="23">
        <f t="shared" si="63"/>
        <v>0.66323375824165298</v>
      </c>
      <c r="Z50" s="23">
        <f t="shared" si="38"/>
        <v>3.0883571962335119</v>
      </c>
      <c r="AA50" s="83">
        <f t="shared" si="75"/>
        <v>0.69173934345224941</v>
      </c>
      <c r="AB50" s="83">
        <f t="shared" si="76"/>
        <v>9.3507726073737626E-2</v>
      </c>
      <c r="AC50" s="83">
        <f t="shared" si="77"/>
        <v>0.21475293047401295</v>
      </c>
      <c r="AD50" s="78">
        <f t="shared" si="39"/>
        <v>0</v>
      </c>
      <c r="AE50" s="14">
        <v>15945670</v>
      </c>
      <c r="AF50" s="16">
        <v>9348307</v>
      </c>
      <c r="AG50" s="16">
        <v>22472979</v>
      </c>
      <c r="AH50" s="16">
        <f t="shared" si="40"/>
        <v>6527309</v>
      </c>
      <c r="AI50" s="16">
        <v>2820998</v>
      </c>
      <c r="AJ50" s="16">
        <f t="shared" si="41"/>
        <v>25293977</v>
      </c>
      <c r="AK50" s="17">
        <v>1392738</v>
      </c>
      <c r="AL50" s="11">
        <v>14510559.699999999</v>
      </c>
      <c r="AM50" s="10">
        <v>6551996.2999999998</v>
      </c>
      <c r="AN50" s="10">
        <v>19461274</v>
      </c>
      <c r="AO50" s="10">
        <f t="shared" si="42"/>
        <v>4950714.3000000007</v>
      </c>
      <c r="AP50" s="10">
        <v>1601282</v>
      </c>
      <c r="AQ50" s="10">
        <f t="shared" si="43"/>
        <v>24411988.300000001</v>
      </c>
      <c r="AR50" s="12">
        <v>525427</v>
      </c>
      <c r="AT50" s="33">
        <f t="shared" si="78"/>
        <v>9.4018294317639874</v>
      </c>
      <c r="AU50" s="33">
        <f t="shared" si="79"/>
        <v>16.034139097879901</v>
      </c>
      <c r="AV50" s="7">
        <f t="shared" si="80"/>
        <v>11.752286789704984</v>
      </c>
      <c r="AW50" s="7">
        <f t="shared" si="81"/>
        <v>12.655673650198583</v>
      </c>
      <c r="AX50" s="7">
        <f t="shared" si="64"/>
        <v>11.853040124250944</v>
      </c>
      <c r="AY50" s="7">
        <f t="shared" si="65"/>
        <v>58.872194288375752</v>
      </c>
      <c r="AZ50" s="40">
        <f t="shared" si="87"/>
        <v>17.494257543471814</v>
      </c>
      <c r="BA50" s="35">
        <f t="shared" si="82"/>
        <v>10.856797729769083</v>
      </c>
      <c r="BB50" s="35">
        <f t="shared" si="83"/>
        <v>22.877310655331776</v>
      </c>
      <c r="BC50" s="32">
        <f t="shared" si="84"/>
        <v>13.570997162211352</v>
      </c>
      <c r="BD50" s="32">
        <f t="shared" si="85"/>
        <v>7.2114098880363393</v>
      </c>
      <c r="BE50" s="32">
        <f t="shared" si="66"/>
        <v>12.281282482954511</v>
      </c>
      <c r="BF50" s="32">
        <f t="shared" si="67"/>
        <v>156.05125379701437</v>
      </c>
      <c r="BG50" s="37">
        <f t="shared" si="88"/>
        <v>21.52632451813647</v>
      </c>
      <c r="BH50" s="72">
        <f t="shared" si="23"/>
        <v>15.969898090957294</v>
      </c>
      <c r="BI50" s="65">
        <f t="shared" si="24"/>
        <v>19.962372613696616</v>
      </c>
      <c r="BJ50" s="65">
        <f t="shared" si="25"/>
        <v>20.133511698563126</v>
      </c>
      <c r="BK50" s="65">
        <f t="shared" si="46"/>
        <v>3.0023856754335725</v>
      </c>
      <c r="BL50" s="72">
        <f t="shared" si="47"/>
        <v>6.2617807221088935</v>
      </c>
      <c r="BM50" s="65">
        <f t="shared" si="48"/>
        <v>4.9668434149585901</v>
      </c>
      <c r="BN50" s="36">
        <f t="shared" si="49"/>
        <v>6.9571999363050283</v>
      </c>
      <c r="BO50" s="63">
        <f t="shared" si="26"/>
        <v>8.6964999203812852</v>
      </c>
      <c r="BP50" s="63">
        <f t="shared" si="58"/>
        <v>7.8700312776272492</v>
      </c>
      <c r="BQ50" s="63">
        <f t="shared" si="50"/>
        <v>2.0630620367069605</v>
      </c>
      <c r="BR50" s="36">
        <f t="shared" si="51"/>
        <v>14.373598705733048</v>
      </c>
      <c r="BS50" s="63">
        <f t="shared" si="52"/>
        <v>12.706429805975205</v>
      </c>
      <c r="BT50" s="45">
        <f t="shared" si="70"/>
        <v>1.2126685515086513</v>
      </c>
      <c r="BU50" s="23">
        <f t="shared" si="27"/>
        <v>0.92366962775994788</v>
      </c>
      <c r="BV50" s="45">
        <f t="shared" si="54"/>
        <v>2.1363381792685994</v>
      </c>
      <c r="BW50" s="23">
        <f t="shared" si="28"/>
        <v>0.28878525872325961</v>
      </c>
      <c r="BX50" s="23">
        <f t="shared" si="55"/>
        <v>2.4251234379918589</v>
      </c>
      <c r="BY50" s="23">
        <f t="shared" si="29"/>
        <v>0.66323375824165298</v>
      </c>
      <c r="BZ50" s="23">
        <f t="shared" si="30"/>
        <v>3.0883571962335119</v>
      </c>
      <c r="CA50" s="56">
        <f t="shared" si="86"/>
        <v>0</v>
      </c>
      <c r="CB50" s="76"/>
      <c r="CC50" s="76">
        <f t="shared" si="68"/>
        <v>0</v>
      </c>
      <c r="CD50" s="76">
        <f t="shared" si="68"/>
        <v>0</v>
      </c>
      <c r="CE50" s="76">
        <f t="shared" si="69"/>
        <v>0</v>
      </c>
      <c r="CF50" s="23">
        <v>3.2185803647167437</v>
      </c>
      <c r="CG50" s="81">
        <f t="shared" si="56"/>
        <v>-0.13022316848323179</v>
      </c>
      <c r="CH50" s="1">
        <v>2.5982907577298699</v>
      </c>
      <c r="CI50" s="73">
        <v>1.7093626734164915</v>
      </c>
      <c r="CJ50" s="73">
        <v>0.21905191354476811</v>
      </c>
      <c r="CK50" s="73">
        <f t="shared" si="57"/>
        <v>1.9284145869612597</v>
      </c>
      <c r="CL50" s="73">
        <v>0.66987617076861039</v>
      </c>
    </row>
    <row r="51" spans="1:90" x14ac:dyDescent="0.25">
      <c r="A51">
        <v>1982</v>
      </c>
      <c r="B51" s="67">
        <v>1532844194.5712805</v>
      </c>
      <c r="C51" s="41"/>
      <c r="D51" s="41"/>
      <c r="E51" s="41"/>
      <c r="F51" s="41"/>
      <c r="G51" s="39">
        <v>886761082.48156917</v>
      </c>
      <c r="H51" s="39">
        <v>138555476.84432116</v>
      </c>
      <c r="I51" s="39">
        <f t="shared" si="71"/>
        <v>1033662796.3905838</v>
      </c>
      <c r="J51" s="39">
        <f t="shared" si="72"/>
        <v>161508713.54134843</v>
      </c>
      <c r="K51" s="41">
        <f t="shared" si="89"/>
        <v>1195171509.9319322</v>
      </c>
      <c r="L51" s="39">
        <v>289683440.67410964</v>
      </c>
      <c r="M51" s="39">
        <f t="shared" si="59"/>
        <v>337672684.63934821</v>
      </c>
      <c r="N51" s="41">
        <f t="shared" si="60"/>
        <v>0</v>
      </c>
      <c r="O51" s="41">
        <v>1315000000</v>
      </c>
      <c r="P51" s="2">
        <v>48680718000.000099</v>
      </c>
      <c r="Q51" s="2">
        <v>126040053</v>
      </c>
      <c r="R51" s="1">
        <f t="shared" si="35"/>
        <v>386.23212892492279</v>
      </c>
      <c r="S51" s="23">
        <f t="shared" si="61"/>
        <v>3.1487707197976773</v>
      </c>
      <c r="T51" s="24"/>
      <c r="U51" s="24"/>
      <c r="V51" s="23">
        <f t="shared" si="73"/>
        <v>2.1233515832502339</v>
      </c>
      <c r="W51" s="23">
        <f t="shared" si="74"/>
        <v>0.33177142855893804</v>
      </c>
      <c r="X51" s="23">
        <f t="shared" si="62"/>
        <v>2.4551230118091718</v>
      </c>
      <c r="Y51" s="23">
        <f t="shared" si="63"/>
        <v>0.69364770798850484</v>
      </c>
      <c r="Z51" s="23">
        <f t="shared" si="38"/>
        <v>3.1487707197976764</v>
      </c>
      <c r="AA51" s="83">
        <f t="shared" si="75"/>
        <v>0.67434302850309447</v>
      </c>
      <c r="AB51" s="83">
        <f t="shared" si="76"/>
        <v>0.1053653816306625</v>
      </c>
      <c r="AC51" s="83">
        <f t="shared" si="77"/>
        <v>0.22029158986624311</v>
      </c>
      <c r="AD51" s="78">
        <f t="shared" si="39"/>
        <v>0</v>
      </c>
      <c r="AE51" s="14">
        <v>16694572</v>
      </c>
      <c r="AF51" s="16">
        <v>9743817</v>
      </c>
      <c r="AG51" s="16">
        <v>23563884</v>
      </c>
      <c r="AH51" s="16">
        <f t="shared" si="40"/>
        <v>6869312</v>
      </c>
      <c r="AI51" s="16">
        <v>2874505</v>
      </c>
      <c r="AJ51" s="16">
        <f t="shared" si="41"/>
        <v>26438389</v>
      </c>
      <c r="AK51" s="17">
        <v>1203468</v>
      </c>
      <c r="AL51" s="11">
        <v>15192060.52</v>
      </c>
      <c r="AM51" s="10">
        <v>6947078.4800000004</v>
      </c>
      <c r="AN51" s="10">
        <v>20442457</v>
      </c>
      <c r="AO51" s="10">
        <f t="shared" si="42"/>
        <v>5250396.4800000004</v>
      </c>
      <c r="AP51" s="10">
        <v>1696682</v>
      </c>
      <c r="AQ51" s="10">
        <f t="shared" si="43"/>
        <v>25692853.48</v>
      </c>
      <c r="AR51" s="12">
        <v>450416</v>
      </c>
      <c r="AT51" s="33">
        <f t="shared" si="78"/>
        <v>9.0860181145177386</v>
      </c>
      <c r="AU51" s="33">
        <f t="shared" si="79"/>
        <v>16.190436553131796</v>
      </c>
      <c r="AV51" s="7">
        <f t="shared" si="80"/>
        <v>11.357522643147172</v>
      </c>
      <c r="AW51" s="7">
        <f t="shared" si="81"/>
        <v>14.547370221813587</v>
      </c>
      <c r="AX51" s="7">
        <f t="shared" si="64"/>
        <v>11.704337754087348</v>
      </c>
      <c r="AY51" s="7">
        <f t="shared" si="65"/>
        <v>72.64621400668706</v>
      </c>
      <c r="AZ51" s="40">
        <f t="shared" si="87"/>
        <v>16.877987560380532</v>
      </c>
      <c r="BA51" s="35">
        <f t="shared" si="82"/>
        <v>10.473392551218025</v>
      </c>
      <c r="BB51" s="35">
        <f t="shared" si="83"/>
        <v>22.708344432554473</v>
      </c>
      <c r="BC51" s="32">
        <f t="shared" si="84"/>
        <v>13.091740689022529</v>
      </c>
      <c r="BD51" s="32">
        <f t="shared" si="85"/>
        <v>7.9644439422323892</v>
      </c>
      <c r="BE51" s="32">
        <f t="shared" si="66"/>
        <v>12.043965251692537</v>
      </c>
      <c r="BF51" s="32">
        <f t="shared" si="67"/>
        <v>194.10365945747859</v>
      </c>
      <c r="BG51" s="37">
        <f t="shared" si="88"/>
        <v>20.667950128343829</v>
      </c>
      <c r="BH51" s="72">
        <f t="shared" si="23"/>
        <v>12.507214916501187</v>
      </c>
      <c r="BI51" s="65">
        <f t="shared" si="24"/>
        <v>15.634018645626481</v>
      </c>
      <c r="BJ51" s="65">
        <f t="shared" si="25"/>
        <v>16.111421516075108</v>
      </c>
      <c r="BK51" s="65">
        <f t="shared" si="46"/>
        <v>2.7795284314137647</v>
      </c>
      <c r="BL51" s="72">
        <f t="shared" si="47"/>
        <v>7.9953851171188122</v>
      </c>
      <c r="BM51" s="65">
        <f t="shared" si="48"/>
        <v>6.2067769687625258</v>
      </c>
      <c r="BN51" s="36">
        <f t="shared" si="49"/>
        <v>5.3957728465765387</v>
      </c>
      <c r="BO51" s="63">
        <f t="shared" si="26"/>
        <v>6.7447160582206731</v>
      </c>
      <c r="BP51" s="63">
        <f t="shared" si="58"/>
        <v>6.2049140574451425</v>
      </c>
      <c r="BQ51" s="63">
        <f t="shared" si="50"/>
        <v>1.8253415680280389</v>
      </c>
      <c r="BR51" s="36">
        <f t="shared" si="51"/>
        <v>18.533026286206081</v>
      </c>
      <c r="BS51" s="63">
        <f t="shared" si="52"/>
        <v>16.116258674044349</v>
      </c>
      <c r="BT51" s="45">
        <f t="shared" si="70"/>
        <v>1.2034839719253423</v>
      </c>
      <c r="BU51" s="23">
        <f t="shared" si="27"/>
        <v>0.91986761132489148</v>
      </c>
      <c r="BV51" s="45">
        <f t="shared" si="54"/>
        <v>2.1233515832502339</v>
      </c>
      <c r="BW51" s="23">
        <f t="shared" si="28"/>
        <v>0.33177142855893804</v>
      </c>
      <c r="BX51" s="23">
        <f t="shared" si="55"/>
        <v>2.4551230118091718</v>
      </c>
      <c r="BY51" s="23">
        <f t="shared" si="29"/>
        <v>0.69364770798850484</v>
      </c>
      <c r="BZ51" s="23">
        <f t="shared" si="30"/>
        <v>3.1487707197976764</v>
      </c>
      <c r="CA51" s="56">
        <f t="shared" si="86"/>
        <v>0</v>
      </c>
      <c r="CB51" s="76"/>
      <c r="CC51" s="76">
        <f t="shared" si="68"/>
        <v>0</v>
      </c>
      <c r="CD51" s="76">
        <f t="shared" si="68"/>
        <v>0</v>
      </c>
      <c r="CE51" s="76">
        <f t="shared" si="69"/>
        <v>0</v>
      </c>
      <c r="CF51" s="23">
        <v>3.2643802850237269</v>
      </c>
      <c r="CG51" s="81">
        <f t="shared" si="56"/>
        <v>-0.11560956522605048</v>
      </c>
      <c r="CH51" s="1">
        <v>2.7012748661595301</v>
      </c>
      <c r="CI51" s="73">
        <v>1.7283552741439654</v>
      </c>
      <c r="CJ51" s="73">
        <v>0.25260736511272774</v>
      </c>
      <c r="CK51" s="73">
        <f t="shared" si="57"/>
        <v>1.9809626392566932</v>
      </c>
      <c r="CL51" s="73">
        <v>0.72031222690283681</v>
      </c>
    </row>
    <row r="52" spans="1:90" x14ac:dyDescent="0.25">
      <c r="A52">
        <v>1983</v>
      </c>
      <c r="B52" s="67">
        <v>3312546834.569943</v>
      </c>
      <c r="C52" s="41"/>
      <c r="D52" s="41"/>
      <c r="E52" s="41"/>
      <c r="F52" s="41"/>
      <c r="G52" s="39">
        <v>2066462337.7558606</v>
      </c>
      <c r="H52" s="39">
        <v>261047619.33255449</v>
      </c>
      <c r="I52" s="39">
        <f t="shared" si="71"/>
        <v>2322786995.4839425</v>
      </c>
      <c r="J52" s="39">
        <f t="shared" si="72"/>
        <v>293428050.59113425</v>
      </c>
      <c r="K52" s="41">
        <f t="shared" si="89"/>
        <v>2616215046.0750766</v>
      </c>
      <c r="L52" s="39">
        <v>619490042.91158521</v>
      </c>
      <c r="M52" s="39">
        <f t="shared" si="59"/>
        <v>696331788.49486578</v>
      </c>
      <c r="N52" s="41">
        <f t="shared" si="60"/>
        <v>0</v>
      </c>
      <c r="O52" s="41">
        <v>2947000000.0000005</v>
      </c>
      <c r="P52" s="2">
        <v>109386334000</v>
      </c>
      <c r="Q52" s="2">
        <v>128402131</v>
      </c>
      <c r="R52" s="1">
        <f t="shared" si="35"/>
        <v>851.90435040365492</v>
      </c>
      <c r="S52" s="23">
        <f t="shared" si="61"/>
        <v>3.028300440683882</v>
      </c>
      <c r="T52" s="24"/>
      <c r="U52" s="24"/>
      <c r="V52" s="23">
        <f t="shared" si="73"/>
        <v>2.1234709223219261</v>
      </c>
      <c r="W52" s="23">
        <f t="shared" si="74"/>
        <v>0.26824927745648214</v>
      </c>
      <c r="X52" s="23">
        <f t="shared" si="62"/>
        <v>2.3917201997784083</v>
      </c>
      <c r="Y52" s="23">
        <f t="shared" si="63"/>
        <v>0.63658024090547338</v>
      </c>
      <c r="Z52" s="23">
        <f t="shared" si="38"/>
        <v>3.0283004406838816</v>
      </c>
      <c r="AA52" s="83">
        <f t="shared" si="75"/>
        <v>0.70120880141020037</v>
      </c>
      <c r="AB52" s="83">
        <f t="shared" si="76"/>
        <v>8.8580800587904462E-2</v>
      </c>
      <c r="AC52" s="83">
        <f t="shared" si="77"/>
        <v>0.2102103980018952</v>
      </c>
      <c r="AD52" s="78">
        <f t="shared" si="39"/>
        <v>0</v>
      </c>
      <c r="AE52" s="14">
        <v>16378400</v>
      </c>
      <c r="AF52" s="16">
        <v>11121486</v>
      </c>
      <c r="AG52" s="16">
        <v>24555789</v>
      </c>
      <c r="AH52" s="16">
        <f t="shared" si="40"/>
        <v>8177389</v>
      </c>
      <c r="AI52" s="16">
        <v>2944097</v>
      </c>
      <c r="AJ52" s="16">
        <f t="shared" si="41"/>
        <v>27499886</v>
      </c>
      <c r="AK52" s="17">
        <v>1438992</v>
      </c>
      <c r="AL52" s="11">
        <v>14904344</v>
      </c>
      <c r="AM52" s="10">
        <v>8221157</v>
      </c>
      <c r="AN52" s="10">
        <v>21311249</v>
      </c>
      <c r="AO52" s="10">
        <f t="shared" si="42"/>
        <v>6406905</v>
      </c>
      <c r="AP52" s="10">
        <v>1814252</v>
      </c>
      <c r="AQ52" s="10">
        <f t="shared" si="43"/>
        <v>27718154</v>
      </c>
      <c r="AR52" s="12">
        <v>576689</v>
      </c>
      <c r="AT52" s="33">
        <f t="shared" si="78"/>
        <v>8.8828973580990063</v>
      </c>
      <c r="AU52" s="33">
        <f t="shared" si="79"/>
        <v>14.531720340016124</v>
      </c>
      <c r="AV52" s="7">
        <f t="shared" si="80"/>
        <v>11.103621697623757</v>
      </c>
      <c r="AW52" s="7">
        <f t="shared" si="81"/>
        <v>11.699267675155596</v>
      </c>
      <c r="AX52" s="7">
        <f t="shared" si="64"/>
        <v>11.167390672357453</v>
      </c>
      <c r="AY52" s="7">
        <f t="shared" si="65"/>
        <v>56.80244190708229</v>
      </c>
      <c r="AZ52" s="40">
        <f t="shared" si="87"/>
        <v>15.551485376662651</v>
      </c>
      <c r="BA52" s="35">
        <f t="shared" si="82"/>
        <v>10.235277774387443</v>
      </c>
      <c r="BB52" s="35">
        <f t="shared" si="83"/>
        <v>19.658343018799492</v>
      </c>
      <c r="BC52" s="32">
        <f t="shared" si="84"/>
        <v>12.794097217984303</v>
      </c>
      <c r="BD52" s="32">
        <f t="shared" si="85"/>
        <v>5.3760402042206907</v>
      </c>
      <c r="BE52" s="32">
        <f t="shared" si="66"/>
        <v>11.0794524919406</v>
      </c>
      <c r="BF52" s="32">
        <f t="shared" si="67"/>
        <v>141.73715726285079</v>
      </c>
      <c r="BG52" s="37">
        <f t="shared" si="88"/>
        <v>18.746663273085201</v>
      </c>
      <c r="BH52" s="72">
        <f t="shared" si="23"/>
        <v>15.638231491226545</v>
      </c>
      <c r="BI52" s="65">
        <f t="shared" si="24"/>
        <v>19.547789364033179</v>
      </c>
      <c r="BJ52" s="65">
        <f t="shared" si="25"/>
        <v>19.66005385934838</v>
      </c>
      <c r="BK52" s="65">
        <f t="shared" si="46"/>
        <v>2.97858885425486</v>
      </c>
      <c r="BL52" s="72">
        <f t="shared" si="47"/>
        <v>6.3945849667273826</v>
      </c>
      <c r="BM52" s="65">
        <f t="shared" si="48"/>
        <v>5.0864560552793128</v>
      </c>
      <c r="BN52" s="36">
        <f t="shared" si="49"/>
        <v>7.2213087746681532</v>
      </c>
      <c r="BO52" s="63">
        <f t="shared" si="26"/>
        <v>9.0266359683351904</v>
      </c>
      <c r="BP52" s="63">
        <f t="shared" si="58"/>
        <v>7.816900455675019</v>
      </c>
      <c r="BQ52" s="63">
        <f t="shared" si="50"/>
        <v>2.0562881148184924</v>
      </c>
      <c r="BR52" s="36">
        <f t="shared" si="51"/>
        <v>13.847905292568711</v>
      </c>
      <c r="BS52" s="63">
        <f t="shared" si="52"/>
        <v>12.792794352063247</v>
      </c>
      <c r="BT52" s="45">
        <f t="shared" si="70"/>
        <v>1.1330625508846792</v>
      </c>
      <c r="BU52" s="23">
        <f t="shared" si="27"/>
        <v>0.9904083714372468</v>
      </c>
      <c r="BV52" s="45">
        <f t="shared" si="54"/>
        <v>2.1234709223219261</v>
      </c>
      <c r="BW52" s="23">
        <f t="shared" si="28"/>
        <v>0.26824927745648214</v>
      </c>
      <c r="BX52" s="23">
        <f t="shared" si="55"/>
        <v>2.3917201997784083</v>
      </c>
      <c r="BY52" s="23">
        <f t="shared" si="29"/>
        <v>0.63658024090547338</v>
      </c>
      <c r="BZ52" s="23">
        <f t="shared" si="30"/>
        <v>3.0283004406838816</v>
      </c>
      <c r="CA52" s="56">
        <f t="shared" si="86"/>
        <v>0</v>
      </c>
      <c r="CB52" s="76"/>
      <c r="CC52" s="76">
        <f t="shared" si="68"/>
        <v>0</v>
      </c>
      <c r="CD52" s="76">
        <f t="shared" si="68"/>
        <v>0</v>
      </c>
      <c r="CE52" s="76">
        <f t="shared" si="69"/>
        <v>0</v>
      </c>
      <c r="CF52" s="23">
        <v>3.1439703811629709</v>
      </c>
      <c r="CG52" s="81">
        <f t="shared" si="56"/>
        <v>-0.11566994047908929</v>
      </c>
      <c r="CH52" s="1">
        <v>2.6941208213450198</v>
      </c>
      <c r="CI52" s="73">
        <v>1.7733639803979262</v>
      </c>
      <c r="CJ52" s="73">
        <v>0.23335284316229088</v>
      </c>
      <c r="CK52" s="73">
        <f t="shared" si="57"/>
        <v>2.0067168235602173</v>
      </c>
      <c r="CL52" s="73">
        <v>0.68740399778480288</v>
      </c>
    </row>
    <row r="53" spans="1:90" x14ac:dyDescent="0.25">
      <c r="A53">
        <v>1984</v>
      </c>
      <c r="B53" s="67">
        <v>9769300478.4760094</v>
      </c>
      <c r="C53" s="41"/>
      <c r="D53" s="41"/>
      <c r="E53" s="41"/>
      <c r="F53" s="41"/>
      <c r="G53" s="39">
        <v>5985072945.071229</v>
      </c>
      <c r="H53" s="39">
        <v>711887105.11825919</v>
      </c>
      <c r="I53" s="39">
        <f t="shared" si="71"/>
        <v>6908894716.5305643</v>
      </c>
      <c r="J53" s="39">
        <f t="shared" si="72"/>
        <v>821769944.06861758</v>
      </c>
      <c r="K53" s="41">
        <f t="shared" si="89"/>
        <v>7730664660.5991821</v>
      </c>
      <c r="L53" s="39">
        <v>1766039949.8105125</v>
      </c>
      <c r="M53" s="39">
        <f t="shared" si="59"/>
        <v>2038635817.876827</v>
      </c>
      <c r="N53" s="41">
        <f t="shared" si="60"/>
        <v>0</v>
      </c>
      <c r="O53" s="41">
        <v>8463000000.000001</v>
      </c>
      <c r="P53" s="2">
        <v>347886014999.99902</v>
      </c>
      <c r="Q53" s="2">
        <v>130725289</v>
      </c>
      <c r="R53" s="1">
        <f t="shared" si="35"/>
        <v>2661.1990507819723</v>
      </c>
      <c r="S53" s="23">
        <f t="shared" si="61"/>
        <v>2.8081900557215662</v>
      </c>
      <c r="T53" s="24"/>
      <c r="U53" s="24"/>
      <c r="V53" s="23">
        <f t="shared" si="73"/>
        <v>1.9859650628757191</v>
      </c>
      <c r="W53" s="23">
        <f t="shared" si="74"/>
        <v>0.2362181601547334</v>
      </c>
      <c r="X53" s="23">
        <f t="shared" si="62"/>
        <v>2.2221832230304526</v>
      </c>
      <c r="Y53" s="23">
        <f t="shared" si="63"/>
        <v>0.58600683269111375</v>
      </c>
      <c r="Z53" s="23">
        <f t="shared" si="38"/>
        <v>2.8081900557215662</v>
      </c>
      <c r="AA53" s="83">
        <f t="shared" si="75"/>
        <v>0.70720464906903324</v>
      </c>
      <c r="AB53" s="83">
        <f t="shared" si="76"/>
        <v>8.4117583022363135E-2</v>
      </c>
      <c r="AC53" s="83">
        <f t="shared" si="77"/>
        <v>0.20867776790860365</v>
      </c>
      <c r="AD53" s="78">
        <f t="shared" si="39"/>
        <v>0</v>
      </c>
      <c r="AE53" s="14">
        <v>17641823</v>
      </c>
      <c r="AF53" s="16">
        <v>10099119</v>
      </c>
      <c r="AG53" s="15">
        <v>24789318</v>
      </c>
      <c r="AH53" s="16">
        <f t="shared" si="40"/>
        <v>7147495</v>
      </c>
      <c r="AI53" s="16">
        <v>2951624</v>
      </c>
      <c r="AJ53" s="16">
        <f t="shared" si="41"/>
        <v>27740942</v>
      </c>
      <c r="AK53" s="17">
        <v>1399539</v>
      </c>
      <c r="AL53" s="11">
        <v>16054058.93</v>
      </c>
      <c r="AM53" s="10">
        <v>7631384.0700000003</v>
      </c>
      <c r="AN53" s="10">
        <v>21766380</v>
      </c>
      <c r="AO53" s="10">
        <f t="shared" si="42"/>
        <v>5712321.0700000003</v>
      </c>
      <c r="AP53" s="10">
        <v>1919063</v>
      </c>
      <c r="AQ53" s="10">
        <f t="shared" si="43"/>
        <v>27478701.07</v>
      </c>
      <c r="AR53" s="12">
        <v>571879</v>
      </c>
      <c r="AT53" s="33">
        <f t="shared" si="78"/>
        <v>8.37831381366221</v>
      </c>
      <c r="AU53" s="33">
        <f t="shared" si="79"/>
        <v>14.128639805365568</v>
      </c>
      <c r="AV53" s="7">
        <f t="shared" si="80"/>
        <v>10.472892267077762</v>
      </c>
      <c r="AW53" s="7">
        <f t="shared" si="81"/>
        <v>10.461931212537847</v>
      </c>
      <c r="AX53" s="7">
        <f t="shared" si="64"/>
        <v>10.471726015706581</v>
      </c>
      <c r="AY53" s="7">
        <f t="shared" si="65"/>
        <v>54.736532929429259</v>
      </c>
      <c r="AZ53" s="40">
        <f t="shared" si="87"/>
        <v>15.642840946268292</v>
      </c>
      <c r="BA53" s="35">
        <f t="shared" si="82"/>
        <v>9.5419029453067186</v>
      </c>
      <c r="BB53" s="35">
        <f t="shared" si="83"/>
        <v>18.697370410623783</v>
      </c>
      <c r="BC53" s="32">
        <f t="shared" si="84"/>
        <v>11.927378681633398</v>
      </c>
      <c r="BD53" s="32">
        <f t="shared" si="85"/>
        <v>5.4058038536121371</v>
      </c>
      <c r="BE53" s="32">
        <f t="shared" si="66"/>
        <v>10.571662150317477</v>
      </c>
      <c r="BF53" s="32">
        <f t="shared" si="67"/>
        <v>133.9547571418438</v>
      </c>
      <c r="BG53" s="37">
        <f t="shared" si="88"/>
        <v>18.631583080822335</v>
      </c>
      <c r="BH53" s="72">
        <f t="shared" si="23"/>
        <v>15.306621309873984</v>
      </c>
      <c r="BI53" s="65">
        <f t="shared" si="24"/>
        <v>19.13327663734248</v>
      </c>
      <c r="BJ53" s="65">
        <f t="shared" si="25"/>
        <v>19.131145973764127</v>
      </c>
      <c r="BK53" s="65">
        <f t="shared" si="46"/>
        <v>2.9513176861934571</v>
      </c>
      <c r="BL53" s="72">
        <f t="shared" si="47"/>
        <v>6.5331204042718474</v>
      </c>
      <c r="BM53" s="65">
        <f t="shared" si="48"/>
        <v>5.2270784059217865</v>
      </c>
      <c r="BN53" s="36">
        <f t="shared" si="49"/>
        <v>7.1232281323184816</v>
      </c>
      <c r="BO53" s="63">
        <f t="shared" si="26"/>
        <v>8.9040351653981027</v>
      </c>
      <c r="BP53" s="63">
        <f t="shared" si="58"/>
        <v>7.8919647020248895</v>
      </c>
      <c r="BQ53" s="63">
        <f t="shared" si="50"/>
        <v>2.0658451155230084</v>
      </c>
      <c r="BR53" s="36">
        <f t="shared" si="51"/>
        <v>14.038578877783578</v>
      </c>
      <c r="BS53" s="63">
        <f t="shared" si="52"/>
        <v>12.671115973737489</v>
      </c>
      <c r="BT53" s="45">
        <f t="shared" si="70"/>
        <v>1.1306819856338868</v>
      </c>
      <c r="BU53" s="23">
        <f t="shared" si="27"/>
        <v>0.8552830772418325</v>
      </c>
      <c r="BV53" s="45">
        <f t="shared" si="54"/>
        <v>1.9859650628757193</v>
      </c>
      <c r="BW53" s="23">
        <f t="shared" si="28"/>
        <v>0.2362181601547334</v>
      </c>
      <c r="BX53" s="23">
        <f t="shared" si="55"/>
        <v>2.2221832230304526</v>
      </c>
      <c r="BY53" s="23">
        <f t="shared" si="29"/>
        <v>0.58600683269111375</v>
      </c>
      <c r="BZ53" s="23">
        <f t="shared" si="30"/>
        <v>2.8081900557215662</v>
      </c>
      <c r="CA53" s="56">
        <f t="shared" si="86"/>
        <v>0</v>
      </c>
      <c r="CB53" s="76"/>
      <c r="CC53" s="76">
        <f t="shared" si="68"/>
        <v>0</v>
      </c>
      <c r="CD53" s="76">
        <f t="shared" si="68"/>
        <v>0</v>
      </c>
      <c r="CE53" s="76">
        <f t="shared" si="69"/>
        <v>0</v>
      </c>
      <c r="CF53" s="23">
        <v>2.9065759383860339</v>
      </c>
      <c r="CG53" s="81">
        <f t="shared" si="56"/>
        <v>-9.8385882664467683E-2</v>
      </c>
      <c r="CH53" s="1">
        <v>2.43269336365822</v>
      </c>
      <c r="CI53" s="73">
        <v>1.6260633633063559</v>
      </c>
      <c r="CJ53" s="73">
        <v>0.19778428685948507</v>
      </c>
      <c r="CK53" s="73">
        <f t="shared" si="57"/>
        <v>1.8238476501658409</v>
      </c>
      <c r="CL53" s="73">
        <v>0.60884571349237893</v>
      </c>
    </row>
    <row r="54" spans="1:90" x14ac:dyDescent="0.25">
      <c r="A54">
        <v>1985</v>
      </c>
      <c r="B54" s="41">
        <v>37627000000</v>
      </c>
      <c r="C54" s="41"/>
      <c r="D54" s="41"/>
      <c r="E54" s="41"/>
      <c r="F54" s="41"/>
      <c r="G54" s="39">
        <v>26516271181.971966</v>
      </c>
      <c r="H54" s="39">
        <v>3714170119.049099</v>
      </c>
      <c r="I54" s="39">
        <f t="shared" si="71"/>
        <v>26516271181.971966</v>
      </c>
      <c r="J54" s="39">
        <f t="shared" si="72"/>
        <v>3714170119.049099</v>
      </c>
      <c r="K54" s="41">
        <f t="shared" si="89"/>
        <v>30230441301.021065</v>
      </c>
      <c r="L54" s="39">
        <v>7396558698.9789362</v>
      </c>
      <c r="M54" s="39">
        <f t="shared" si="59"/>
        <v>7396558698.9789362</v>
      </c>
      <c r="N54" s="41">
        <f t="shared" si="60"/>
        <v>0</v>
      </c>
      <c r="O54" s="41">
        <v>37627000000</v>
      </c>
      <c r="P54" s="2">
        <v>1307718616000</v>
      </c>
      <c r="Q54" s="2">
        <v>133021667</v>
      </c>
      <c r="R54" s="1">
        <f t="shared" si="35"/>
        <v>9830.8692523000791</v>
      </c>
      <c r="S54" s="45">
        <f t="shared" si="61"/>
        <v>2.877300937650642</v>
      </c>
      <c r="T54" s="24"/>
      <c r="U54" s="24"/>
      <c r="V54" s="69">
        <f>V53*S54/S53</f>
        <v>2.0348405998772225</v>
      </c>
      <c r="W54" s="69">
        <f t="shared" ref="W54:W62" si="90">W53*S54/S53</f>
        <v>0.24203160050315117</v>
      </c>
      <c r="X54" s="69">
        <f t="shared" si="62"/>
        <v>2.2768722003803736</v>
      </c>
      <c r="Y54" s="69">
        <f t="shared" ref="Y54:Y62" si="91">Y53*S54/S53</f>
        <v>0.60042873727026835</v>
      </c>
      <c r="Z54" s="23">
        <f t="shared" si="38"/>
        <v>2.877300937650642</v>
      </c>
      <c r="AA54" s="83">
        <f t="shared" si="75"/>
        <v>0.70720464906903324</v>
      </c>
      <c r="AB54" s="83">
        <f t="shared" si="76"/>
        <v>8.4117583022363135E-2</v>
      </c>
      <c r="AC54" s="83">
        <f t="shared" si="77"/>
        <v>0.20867776790860365</v>
      </c>
      <c r="AD54" s="78">
        <f t="shared" si="39"/>
        <v>0</v>
      </c>
      <c r="AE54" s="14">
        <v>18172557</v>
      </c>
      <c r="AF54" s="16">
        <v>9612940</v>
      </c>
      <c r="AG54" s="16">
        <v>24769359</v>
      </c>
      <c r="AH54" s="16">
        <f t="shared" si="40"/>
        <v>6596802</v>
      </c>
      <c r="AI54" s="16">
        <v>3016138</v>
      </c>
      <c r="AJ54" s="16">
        <f t="shared" si="41"/>
        <v>27785497</v>
      </c>
      <c r="AK54" s="17">
        <v>1367609</v>
      </c>
      <c r="AL54" s="11">
        <v>16537026.870000001</v>
      </c>
      <c r="AM54" s="10">
        <v>7254976.1299999999</v>
      </c>
      <c r="AN54" s="10">
        <v>21780093</v>
      </c>
      <c r="AO54" s="10">
        <f t="shared" si="42"/>
        <v>5243066.129999999</v>
      </c>
      <c r="AP54" s="10">
        <v>2011910</v>
      </c>
      <c r="AQ54" s="10">
        <f t="shared" si="43"/>
        <v>27023159.129999999</v>
      </c>
      <c r="AR54" s="12">
        <v>556680</v>
      </c>
      <c r="AT54" s="33">
        <f t="shared" si="78"/>
        <v>8.7115563668510632</v>
      </c>
      <c r="AU54" s="33">
        <f t="shared" si="79"/>
        <v>15.520123712816984</v>
      </c>
      <c r="AV54" s="7">
        <f t="shared" si="80"/>
        <v>10.889445458563829</v>
      </c>
      <c r="AW54" s="7">
        <f t="shared" si="81"/>
        <v>12.526180435084097</v>
      </c>
      <c r="AX54" s="7">
        <f t="shared" si="64"/>
        <v>11.067114353909192</v>
      </c>
      <c r="AY54" s="7">
        <f t="shared" si="65"/>
        <v>55.014331221680095</v>
      </c>
      <c r="AZ54" s="40">
        <f t="shared" si="87"/>
        <v>16.888990944214065</v>
      </c>
      <c r="BA54" s="35">
        <f t="shared" si="82"/>
        <v>9.9071967736441575</v>
      </c>
      <c r="BB54" s="35">
        <f t="shared" si="83"/>
        <v>20.564370629278265</v>
      </c>
      <c r="BC54" s="32">
        <f t="shared" si="84"/>
        <v>12.383995967055196</v>
      </c>
      <c r="BD54" s="32">
        <f t="shared" si="85"/>
        <v>7.205838695975725</v>
      </c>
      <c r="BE54" s="32">
        <f t="shared" si="66"/>
        <v>11.37932360905284</v>
      </c>
      <c r="BF54" s="32">
        <f t="shared" si="67"/>
        <v>135.1550163608369</v>
      </c>
      <c r="BG54" s="37">
        <f t="shared" si="88"/>
        <v>20.196007831386321</v>
      </c>
      <c r="BH54" s="72">
        <f t="shared" si="23"/>
        <v>15.835067287736118</v>
      </c>
      <c r="BI54" s="65">
        <f t="shared" si="24"/>
        <v>19.793834109670151</v>
      </c>
      <c r="BJ54" s="65">
        <f t="shared" si="25"/>
        <v>20.116784314462144</v>
      </c>
      <c r="BK54" s="65">
        <f t="shared" si="46"/>
        <v>3.0015545071331671</v>
      </c>
      <c r="BL54" s="72">
        <f t="shared" si="47"/>
        <v>6.3150978889396709</v>
      </c>
      <c r="BM54" s="65">
        <f t="shared" si="48"/>
        <v>4.9709734138825095</v>
      </c>
      <c r="BN54" s="36">
        <f t="shared" si="49"/>
        <v>7.3302471786869683</v>
      </c>
      <c r="BO54" s="63">
        <f t="shared" si="26"/>
        <v>9.1628089733587093</v>
      </c>
      <c r="BP54" s="63">
        <f t="shared" si="58"/>
        <v>8.419460790617137</v>
      </c>
      <c r="BQ54" s="63">
        <f t="shared" si="50"/>
        <v>2.1305457870845386</v>
      </c>
      <c r="BR54" s="36">
        <f t="shared" si="51"/>
        <v>13.642104769775651</v>
      </c>
      <c r="BS54" s="63">
        <f t="shared" si="52"/>
        <v>11.877245168888079</v>
      </c>
      <c r="BT54" s="45">
        <f t="shared" si="70"/>
        <v>1.1901163036493436</v>
      </c>
      <c r="BU54" s="23">
        <f t="shared" si="27"/>
        <v>0.83755775845729874</v>
      </c>
      <c r="BV54" s="45">
        <f t="shared" si="54"/>
        <v>2.0276740621066422</v>
      </c>
      <c r="BW54" s="23">
        <f t="shared" si="28"/>
        <v>0.28401905988077625</v>
      </c>
      <c r="BX54" s="23">
        <f t="shared" si="55"/>
        <v>2.3116931219874184</v>
      </c>
      <c r="BY54" s="23">
        <f t="shared" si="29"/>
        <v>0.60042873727026835</v>
      </c>
      <c r="BZ54" s="23">
        <f t="shared" si="30"/>
        <v>2.9121218592576867</v>
      </c>
      <c r="CA54" s="56">
        <f t="shared" si="86"/>
        <v>-7.1665377705802946E-3</v>
      </c>
      <c r="CB54" s="76"/>
      <c r="CC54" s="76">
        <f t="shared" si="68"/>
        <v>3.4820921607044752E-2</v>
      </c>
      <c r="CD54" s="76">
        <f t="shared" si="68"/>
        <v>0</v>
      </c>
      <c r="CE54" s="76">
        <f t="shared" si="69"/>
        <v>3.4820921607044752E-2</v>
      </c>
      <c r="CF54" s="23">
        <v>3.4957545333284448</v>
      </c>
      <c r="CG54" s="81">
        <f t="shared" si="56"/>
        <v>-0.58363267407075803</v>
      </c>
      <c r="CH54" s="1">
        <v>2.8773009376506402</v>
      </c>
      <c r="CI54" s="73">
        <v>1.9287859813277306</v>
      </c>
      <c r="CJ54" s="73">
        <v>0.2747684187189815</v>
      </c>
      <c r="CK54" s="73">
        <f t="shared" si="57"/>
        <v>2.2035544000467122</v>
      </c>
      <c r="CL54" s="73">
        <v>0.67374653760392778</v>
      </c>
    </row>
    <row r="55" spans="1:90" x14ac:dyDescent="0.25">
      <c r="A55">
        <v>1986</v>
      </c>
      <c r="B55" s="41">
        <v>123094000</v>
      </c>
      <c r="C55" s="41"/>
      <c r="D55" s="41"/>
      <c r="E55" s="41"/>
      <c r="F55" s="41"/>
      <c r="G55" s="39">
        <v>91177106.081174701</v>
      </c>
      <c r="H55" s="39">
        <v>10805087.980926335</v>
      </c>
      <c r="I55" s="39">
        <f t="shared" si="71"/>
        <v>91177106.081174701</v>
      </c>
      <c r="J55" s="39">
        <f t="shared" si="72"/>
        <v>10805087.980926335</v>
      </c>
      <c r="K55" s="67">
        <f t="shared" si="89"/>
        <v>101982194.06210104</v>
      </c>
      <c r="L55" s="66">
        <v>21111805.937898964</v>
      </c>
      <c r="M55" s="39">
        <f t="shared" si="59"/>
        <v>21111805.937898964</v>
      </c>
      <c r="N55" s="67">
        <f t="shared" si="60"/>
        <v>0</v>
      </c>
      <c r="O55" s="67">
        <v>123094000</v>
      </c>
      <c r="P55" s="79">
        <v>3502630800.99999</v>
      </c>
      <c r="Q55" s="79">
        <v>135303407</v>
      </c>
      <c r="R55" s="80">
        <f t="shared" si="35"/>
        <v>25.88723283959871</v>
      </c>
      <c r="S55" s="45">
        <f t="shared" si="61"/>
        <v>3.5143298564284038</v>
      </c>
      <c r="T55" s="68"/>
      <c r="U55" s="68"/>
      <c r="V55" s="69">
        <f>V54*S55/S54</f>
        <v>2.4853504128282751</v>
      </c>
      <c r="W55" s="69">
        <f t="shared" si="90"/>
        <v>0.29561693346608575</v>
      </c>
      <c r="X55" s="69">
        <f t="shared" si="62"/>
        <v>2.7809673462943607</v>
      </c>
      <c r="Y55" s="69">
        <f t="shared" si="91"/>
        <v>0.73336251013404286</v>
      </c>
      <c r="Z55" s="23">
        <f t="shared" si="38"/>
        <v>3.5143298564284038</v>
      </c>
      <c r="AA55" s="83">
        <f t="shared" si="75"/>
        <v>0.70720464906903313</v>
      </c>
      <c r="AB55" s="83">
        <f t="shared" si="76"/>
        <v>8.4117583022363135E-2</v>
      </c>
      <c r="AC55" s="83">
        <f t="shared" si="77"/>
        <v>0.20867776790860365</v>
      </c>
      <c r="AD55" s="78">
        <f t="shared" si="39"/>
        <v>0</v>
      </c>
      <c r="AE55" s="14">
        <v>18642060</v>
      </c>
      <c r="AF55" s="16">
        <v>9883429</v>
      </c>
      <c r="AG55" s="16">
        <v>25358634</v>
      </c>
      <c r="AH55" s="16">
        <f t="shared" si="40"/>
        <v>6716574</v>
      </c>
      <c r="AI55" s="16">
        <v>3166855</v>
      </c>
      <c r="AJ55" s="16">
        <f t="shared" si="41"/>
        <v>28525489</v>
      </c>
      <c r="AK55" s="17">
        <v>1418196</v>
      </c>
      <c r="AL55" s="11">
        <v>16964274.600000001</v>
      </c>
      <c r="AM55" s="10">
        <v>7430634.5177908931</v>
      </c>
      <c r="AN55" s="10">
        <v>22278748.117790893</v>
      </c>
      <c r="AO55" s="10">
        <f t="shared" si="42"/>
        <v>5314473.5177908912</v>
      </c>
      <c r="AP55" s="10">
        <v>2116161</v>
      </c>
      <c r="AQ55" s="10">
        <f t="shared" si="43"/>
        <v>27593221.635581784</v>
      </c>
      <c r="AR55" s="12">
        <v>577632</v>
      </c>
      <c r="AT55" s="33">
        <f t="shared" si="78"/>
        <v>11.111285461346345</v>
      </c>
      <c r="AU55" s="33">
        <f t="shared" si="79"/>
        <v>18.901394207023767</v>
      </c>
      <c r="AV55" s="7">
        <f t="shared" si="80"/>
        <v>13.88910682668293</v>
      </c>
      <c r="AW55" s="7">
        <f t="shared" si="81"/>
        <v>13.179972334989477</v>
      </c>
      <c r="AX55" s="7">
        <f t="shared" si="64"/>
        <v>13.810379828849806</v>
      </c>
      <c r="AY55" s="7">
        <f t="shared" si="65"/>
        <v>57.504720788175213</v>
      </c>
      <c r="AZ55" s="40">
        <f t="shared" si="87"/>
        <v>21.599036407133699</v>
      </c>
      <c r="BA55" s="35">
        <f t="shared" si="82"/>
        <v>12.647345344274328</v>
      </c>
      <c r="BB55" s="35">
        <f t="shared" si="83"/>
        <v>25.140596970400985</v>
      </c>
      <c r="BC55" s="32">
        <f t="shared" si="84"/>
        <v>15.80918168034291</v>
      </c>
      <c r="BD55" s="32">
        <f t="shared" si="85"/>
        <v>7.8538468860925112</v>
      </c>
      <c r="BE55" s="32">
        <f t="shared" si="66"/>
        <v>14.276978712252891</v>
      </c>
      <c r="BF55" s="32">
        <f t="shared" si="67"/>
        <v>141.18498456267474</v>
      </c>
      <c r="BG55" s="37">
        <f t="shared" si="88"/>
        <v>25.902045943522374</v>
      </c>
      <c r="BH55" s="72">
        <f t="shared" si="23"/>
        <v>19.32238833447423</v>
      </c>
      <c r="BI55" s="65">
        <f t="shared" si="24"/>
        <v>24.152985418092786</v>
      </c>
      <c r="BJ55" s="65">
        <f t="shared" si="25"/>
        <v>24.016080140136349</v>
      </c>
      <c r="BK55" s="65">
        <f t="shared" si="46"/>
        <v>3.1787236118332545</v>
      </c>
      <c r="BL55" s="72">
        <f t="shared" si="47"/>
        <v>5.175343661921131</v>
      </c>
      <c r="BM55" s="65">
        <f t="shared" si="48"/>
        <v>4.1638768448676675</v>
      </c>
      <c r="BN55" s="36">
        <f t="shared" si="49"/>
        <v>8.9579960528025744</v>
      </c>
      <c r="BO55" s="63">
        <f t="shared" si="26"/>
        <v>11.197495066003219</v>
      </c>
      <c r="BP55" s="63">
        <f t="shared" si="58"/>
        <v>10.112250078488385</v>
      </c>
      <c r="BQ55" s="63">
        <f t="shared" si="50"/>
        <v>2.3137475679618698</v>
      </c>
      <c r="BR55" s="36">
        <f t="shared" si="51"/>
        <v>11.16321099167199</v>
      </c>
      <c r="BS55" s="63">
        <f t="shared" si="52"/>
        <v>9.8889959429235503</v>
      </c>
      <c r="BT55" s="45">
        <f t="shared" si="70"/>
        <v>1.5309093454501572</v>
      </c>
      <c r="BU55" s="23">
        <f t="shared" si="27"/>
        <v>1.0721941861908002</v>
      </c>
      <c r="BV55" s="45">
        <f t="shared" si="54"/>
        <v>2.6031035316409574</v>
      </c>
      <c r="BW55" s="23">
        <f t="shared" si="28"/>
        <v>0.30848492446995884</v>
      </c>
      <c r="BX55" s="23">
        <f t="shared" si="55"/>
        <v>2.9115884561109162</v>
      </c>
      <c r="BY55" s="23">
        <f t="shared" si="29"/>
        <v>0.73336251013404286</v>
      </c>
      <c r="BZ55" s="23">
        <f t="shared" si="30"/>
        <v>3.6449509662449593</v>
      </c>
      <c r="CA55" s="56">
        <f t="shared" si="86"/>
        <v>0.11775311881268236</v>
      </c>
      <c r="CB55" s="76"/>
      <c r="CC55" s="76">
        <f t="shared" si="68"/>
        <v>0.1306211098165555</v>
      </c>
      <c r="CD55" s="76">
        <f t="shared" si="68"/>
        <v>0</v>
      </c>
      <c r="CE55" s="76">
        <f t="shared" si="69"/>
        <v>0.1306211098165555</v>
      </c>
      <c r="CF55" s="45">
        <v>3.5143298564284042</v>
      </c>
      <c r="CG55" s="81">
        <f t="shared" si="56"/>
        <v>0.13062110981655506</v>
      </c>
      <c r="CH55" s="1">
        <v>3.5143298564283998</v>
      </c>
      <c r="CI55" s="73">
        <v>2.50450147500012</v>
      </c>
      <c r="CJ55" s="73">
        <v>0.30109980200069397</v>
      </c>
      <c r="CK55" s="73">
        <f t="shared" si="57"/>
        <v>2.8056012770008141</v>
      </c>
      <c r="CL55" s="73">
        <v>0.70872857942759104</v>
      </c>
    </row>
    <row r="56" spans="1:90" x14ac:dyDescent="0.25">
      <c r="A56">
        <v>1987</v>
      </c>
      <c r="B56" s="41">
        <v>411634000</v>
      </c>
      <c r="C56" s="41"/>
      <c r="D56" s="41"/>
      <c r="E56" s="41"/>
      <c r="F56" s="41"/>
      <c r="G56" s="44">
        <f t="shared" ref="G56:G62" si="92">V56*P56/100</f>
        <v>291109478.51488245</v>
      </c>
      <c r="H56" s="44">
        <f t="shared" ref="H56:H62" si="93">P56*W56/100</f>
        <v>34625657.169827431</v>
      </c>
      <c r="I56" s="66">
        <f t="shared" ref="I56:I62" si="94">V56*P56/100</f>
        <v>291109478.51488245</v>
      </c>
      <c r="J56" s="66">
        <f t="shared" ref="J56:J62" si="95">W56*P56/100</f>
        <v>34625657.169827431</v>
      </c>
      <c r="K56" s="67">
        <f t="shared" si="89"/>
        <v>325735135.68470991</v>
      </c>
      <c r="L56" s="70">
        <f t="shared" ref="L56:L62" si="96">Y56*P56/100</f>
        <v>85898864.315290168</v>
      </c>
      <c r="M56" s="66">
        <f t="shared" ref="M56:M62" si="97">Y56*P56/100</f>
        <v>85898864.315290168</v>
      </c>
      <c r="N56" s="67">
        <f t="shared" si="60"/>
        <v>0</v>
      </c>
      <c r="O56" s="67">
        <v>411634000</v>
      </c>
      <c r="P56" s="79">
        <v>11103965772</v>
      </c>
      <c r="Q56" s="79">
        <v>137582650</v>
      </c>
      <c r="R56" s="80">
        <f t="shared" si="35"/>
        <v>80.707602099537993</v>
      </c>
      <c r="S56" s="45">
        <f t="shared" si="61"/>
        <v>3.7070899573374514</v>
      </c>
      <c r="T56" s="68"/>
      <c r="U56" s="68"/>
      <c r="V56" s="69">
        <f t="shared" ref="V56:V62" si="98">V55*S56/S55</f>
        <v>2.6216712523461698</v>
      </c>
      <c r="W56" s="69">
        <f t="shared" si="90"/>
        <v>0.31183144725770168</v>
      </c>
      <c r="X56" s="69">
        <f t="shared" si="62"/>
        <v>2.9335026996038716</v>
      </c>
      <c r="Y56" s="69">
        <f t="shared" si="91"/>
        <v>0.77358725773358017</v>
      </c>
      <c r="Z56" s="23">
        <f t="shared" si="38"/>
        <v>3.7070899573374518</v>
      </c>
      <c r="AA56" s="83">
        <f t="shared" si="75"/>
        <v>0.70720464906903313</v>
      </c>
      <c r="AB56" s="83">
        <f t="shared" si="76"/>
        <v>8.4117583022363121E-2</v>
      </c>
      <c r="AC56" s="83">
        <f t="shared" si="77"/>
        <v>0.20867776790860365</v>
      </c>
      <c r="AD56" s="78">
        <f t="shared" si="39"/>
        <v>0</v>
      </c>
      <c r="AE56" s="14">
        <v>17141452</v>
      </c>
      <c r="AF56" s="16">
        <v>11773063</v>
      </c>
      <c r="AG56" s="15">
        <v>25708308</v>
      </c>
      <c r="AH56" s="16">
        <f t="shared" si="40"/>
        <v>8566856</v>
      </c>
      <c r="AI56" s="16">
        <v>3206207</v>
      </c>
      <c r="AJ56" s="16">
        <f t="shared" si="41"/>
        <v>28914515</v>
      </c>
      <c r="AK56" s="17">
        <v>1470555</v>
      </c>
      <c r="AL56" s="11">
        <v>15598721.32</v>
      </c>
      <c r="AM56" s="10">
        <v>8805766.6799999997</v>
      </c>
      <c r="AN56" s="10">
        <v>22323394</v>
      </c>
      <c r="AO56" s="10">
        <f t="shared" si="42"/>
        <v>6724672.6799999997</v>
      </c>
      <c r="AP56" s="10">
        <v>2081094</v>
      </c>
      <c r="AQ56" s="10">
        <f t="shared" si="43"/>
        <v>29048066.68</v>
      </c>
      <c r="AR56" s="12">
        <v>584965</v>
      </c>
      <c r="AT56" s="33">
        <f t="shared" si="78"/>
        <v>11.224277484978154</v>
      </c>
      <c r="AU56" s="33">
        <f t="shared" si="79"/>
        <v>17.939143063298037</v>
      </c>
      <c r="AV56" s="7">
        <f t="shared" si="80"/>
        <v>14.030346856222693</v>
      </c>
      <c r="AW56" s="7">
        <f t="shared" si="81"/>
        <v>13.381106356217746</v>
      </c>
      <c r="AX56" s="7">
        <f t="shared" si="64"/>
        <v>13.95835535175515</v>
      </c>
      <c r="AY56" s="7">
        <f t="shared" si="65"/>
        <v>72.375521435933337</v>
      </c>
      <c r="AZ56" s="40">
        <f t="shared" si="87"/>
        <v>19.645020831816357</v>
      </c>
      <c r="BA56" s="35">
        <f t="shared" si="82"/>
        <v>12.926223613724856</v>
      </c>
      <c r="BB56" s="35">
        <f t="shared" si="83"/>
        <v>23.984130982019252</v>
      </c>
      <c r="BC56" s="32">
        <f t="shared" si="84"/>
        <v>16.157779517156069</v>
      </c>
      <c r="BD56" s="32">
        <f t="shared" si="85"/>
        <v>6.3798788295893445</v>
      </c>
      <c r="BE56" s="32">
        <f t="shared" si="66"/>
        <v>13.894180278494686</v>
      </c>
      <c r="BF56" s="32">
        <f t="shared" si="67"/>
        <v>181.94624451927714</v>
      </c>
      <c r="BG56" s="37">
        <f t="shared" si="88"/>
        <v>23.653778559242433</v>
      </c>
      <c r="BH56" s="72">
        <f t="shared" si="23"/>
        <v>15.508389110417479</v>
      </c>
      <c r="BI56" s="65">
        <f t="shared" si="24"/>
        <v>19.38548638802185</v>
      </c>
      <c r="BJ56" s="65">
        <f t="shared" si="25"/>
        <v>19.286016977592428</v>
      </c>
      <c r="BK56" s="65">
        <f t="shared" si="46"/>
        <v>2.9593803243943708</v>
      </c>
      <c r="BL56" s="72">
        <f t="shared" si="47"/>
        <v>6.4481229667384872</v>
      </c>
      <c r="BM56" s="65">
        <f t="shared" si="48"/>
        <v>5.1851038042839841</v>
      </c>
      <c r="BN56" s="36">
        <f t="shared" si="49"/>
        <v>7.1044190265522777</v>
      </c>
      <c r="BO56" s="63">
        <f t="shared" si="26"/>
        <v>8.8805237831903465</v>
      </c>
      <c r="BP56" s="63">
        <f t="shared" si="58"/>
        <v>7.6364204796887689</v>
      </c>
      <c r="BQ56" s="63">
        <f t="shared" si="50"/>
        <v>2.0329289697860058</v>
      </c>
      <c r="BR56" s="36">
        <f t="shared" si="51"/>
        <v>14.075746324401317</v>
      </c>
      <c r="BS56" s="63">
        <f t="shared" si="52"/>
        <v>13.095140618039359</v>
      </c>
      <c r="BT56" s="45">
        <f t="shared" si="70"/>
        <v>1.3984351496604677</v>
      </c>
      <c r="BU56" s="23">
        <f t="shared" si="27"/>
        <v>1.2232361026857017</v>
      </c>
      <c r="BV56" s="45">
        <f t="shared" si="54"/>
        <v>2.6216712523461694</v>
      </c>
      <c r="BW56" s="23">
        <f t="shared" si="28"/>
        <v>0.31183144725770168</v>
      </c>
      <c r="BX56" s="23">
        <f t="shared" si="55"/>
        <v>2.9335026996038711</v>
      </c>
      <c r="BY56" s="23">
        <f t="shared" si="29"/>
        <v>0.77358725773358017</v>
      </c>
      <c r="BZ56" s="23">
        <f t="shared" si="30"/>
        <v>3.7070899573374514</v>
      </c>
      <c r="CA56" s="56">
        <f t="shared" si="86"/>
        <v>0</v>
      </c>
      <c r="CB56" s="76"/>
      <c r="CC56" s="76">
        <f t="shared" si="68"/>
        <v>0</v>
      </c>
      <c r="CD56" s="76">
        <f t="shared" si="68"/>
        <v>0</v>
      </c>
      <c r="CE56" s="76">
        <f t="shared" si="69"/>
        <v>0</v>
      </c>
      <c r="CF56" s="45">
        <v>3.7070899573374509</v>
      </c>
      <c r="CG56" s="81">
        <f t="shared" si="56"/>
        <v>0</v>
      </c>
      <c r="CH56" s="1">
        <v>3.7070899573374501</v>
      </c>
      <c r="CI56" s="73">
        <v>2.5536106935339755</v>
      </c>
      <c r="CJ56" s="73">
        <v>0.30894795859874891</v>
      </c>
      <c r="CK56" s="73">
        <f t="shared" si="57"/>
        <v>2.8625586521327246</v>
      </c>
      <c r="CL56" s="73">
        <v>0.84453130520472575</v>
      </c>
    </row>
    <row r="57" spans="1:90" x14ac:dyDescent="0.25">
      <c r="A57" s="4">
        <v>1988</v>
      </c>
      <c r="B57" s="42">
        <v>3227201000</v>
      </c>
      <c r="C57" s="42"/>
      <c r="D57" s="42"/>
      <c r="E57" s="42"/>
      <c r="F57" s="42"/>
      <c r="G57" s="44">
        <f t="shared" si="92"/>
        <v>2282291550.6802335</v>
      </c>
      <c r="H57" s="44">
        <f t="shared" si="93"/>
        <v>271464348.04735327</v>
      </c>
      <c r="I57" s="66">
        <f t="shared" si="94"/>
        <v>2282291550.6802335</v>
      </c>
      <c r="J57" s="66">
        <f t="shared" si="95"/>
        <v>271464348.04735327</v>
      </c>
      <c r="K57" s="67">
        <f t="shared" si="89"/>
        <v>2553755898.7275867</v>
      </c>
      <c r="L57" s="70">
        <f t="shared" si="96"/>
        <v>673445101.27241361</v>
      </c>
      <c r="M57" s="66">
        <f t="shared" si="97"/>
        <v>673445101.27241361</v>
      </c>
      <c r="N57" s="67">
        <f t="shared" si="60"/>
        <v>0</v>
      </c>
      <c r="O57" s="67">
        <v>3227200999.9999995</v>
      </c>
      <c r="P57" s="79">
        <v>80782983199</v>
      </c>
      <c r="Q57" s="79">
        <v>139871535</v>
      </c>
      <c r="R57" s="80">
        <f t="shared" si="35"/>
        <v>577.55127373843436</v>
      </c>
      <c r="S57" s="45">
        <f t="shared" si="61"/>
        <v>3.9949019857934003</v>
      </c>
      <c r="T57" s="68"/>
      <c r="U57" s="68"/>
      <c r="V57" s="69">
        <f t="shared" si="98"/>
        <v>2.825213256928206</v>
      </c>
      <c r="W57" s="69">
        <f t="shared" si="90"/>
        <v>0.33604149945617967</v>
      </c>
      <c r="X57" s="69">
        <f t="shared" si="62"/>
        <v>3.1612547563843858</v>
      </c>
      <c r="Y57" s="69">
        <f t="shared" si="91"/>
        <v>0.83364722940901503</v>
      </c>
      <c r="Z57" s="23">
        <f t="shared" si="38"/>
        <v>3.9949019857934007</v>
      </c>
      <c r="AA57" s="83">
        <f t="shared" si="75"/>
        <v>0.70720464906903324</v>
      </c>
      <c r="AB57" s="83">
        <f t="shared" si="76"/>
        <v>8.4117583022363121E-2</v>
      </c>
      <c r="AC57" s="83">
        <f t="shared" si="77"/>
        <v>0.20867776790860362</v>
      </c>
      <c r="AD57" s="78">
        <f t="shared" si="39"/>
        <v>0</v>
      </c>
      <c r="AE57" s="14">
        <v>17505304</v>
      </c>
      <c r="AF57" s="16">
        <v>12617347</v>
      </c>
      <c r="AG57" s="16">
        <v>26754501</v>
      </c>
      <c r="AH57" s="16">
        <f t="shared" si="40"/>
        <v>9249197</v>
      </c>
      <c r="AI57" s="16">
        <v>3368150</v>
      </c>
      <c r="AJ57" s="16">
        <f t="shared" si="41"/>
        <v>30122651</v>
      </c>
      <c r="AK57" s="17">
        <v>1503560</v>
      </c>
      <c r="AL57" s="11">
        <v>15929826.640000001</v>
      </c>
      <c r="AM57" s="10">
        <v>9741141.3599999994</v>
      </c>
      <c r="AN57" s="10">
        <v>23387383</v>
      </c>
      <c r="AO57" s="10">
        <f t="shared" si="42"/>
        <v>7457556.3599999994</v>
      </c>
      <c r="AP57" s="10">
        <v>2283585</v>
      </c>
      <c r="AQ57" s="10">
        <f t="shared" si="43"/>
        <v>30844939.359999999</v>
      </c>
      <c r="AR57" s="12">
        <v>585351</v>
      </c>
      <c r="AT57" s="33">
        <f t="shared" si="78"/>
        <v>11.81608776628344</v>
      </c>
      <c r="AU57" s="33">
        <f t="shared" si="79"/>
        <v>18.650937226507487</v>
      </c>
      <c r="AV57" s="7">
        <f t="shared" si="80"/>
        <v>14.770109707854299</v>
      </c>
      <c r="AW57" s="7">
        <f t="shared" si="81"/>
        <v>13.955031798654311</v>
      </c>
      <c r="AX57" s="7">
        <f t="shared" si="64"/>
        <v>14.67897215625328</v>
      </c>
      <c r="AY57" s="7">
        <f t="shared" si="65"/>
        <v>77.5516225663998</v>
      </c>
      <c r="AZ57" s="40">
        <f t="shared" si="87"/>
        <v>20.360979067634197</v>
      </c>
      <c r="BA57" s="35">
        <f t="shared" si="82"/>
        <v>13.517268347600842</v>
      </c>
      <c r="BB57" s="35">
        <f t="shared" si="83"/>
        <v>24.157882343066888</v>
      </c>
      <c r="BC57" s="32">
        <f t="shared" si="84"/>
        <v>16.896585434501052</v>
      </c>
      <c r="BD57" s="32">
        <f t="shared" si="85"/>
        <v>6.3026865750214069</v>
      </c>
      <c r="BE57" s="32">
        <f t="shared" si="66"/>
        <v>14.335238274935453</v>
      </c>
      <c r="BF57" s="32">
        <f t="shared" si="67"/>
        <v>199.20273071359932</v>
      </c>
      <c r="BG57" s="37">
        <f t="shared" si="88"/>
        <v>24.115027073728594</v>
      </c>
      <c r="BH57" s="72">
        <f t="shared" si="23"/>
        <v>15.236415919172407</v>
      </c>
      <c r="BI57" s="65">
        <f t="shared" si="24"/>
        <v>19.045519898965509</v>
      </c>
      <c r="BJ57" s="65">
        <f t="shared" si="25"/>
        <v>18.928001337025702</v>
      </c>
      <c r="BK57" s="65">
        <f t="shared" si="46"/>
        <v>2.9406423778734809</v>
      </c>
      <c r="BL57" s="72">
        <f t="shared" si="47"/>
        <v>6.5632233020212594</v>
      </c>
      <c r="BM57" s="65">
        <f t="shared" si="48"/>
        <v>5.2831779869112028</v>
      </c>
      <c r="BN57" s="36">
        <f t="shared" si="49"/>
        <v>6.785684262047134</v>
      </c>
      <c r="BO57" s="63">
        <f t="shared" si="26"/>
        <v>8.4821053275589176</v>
      </c>
      <c r="BP57" s="63">
        <f t="shared" si="58"/>
        <v>7.1963061066395326</v>
      </c>
      <c r="BQ57" s="63">
        <f t="shared" si="50"/>
        <v>1.9735678536270675</v>
      </c>
      <c r="BR57" s="36">
        <f t="shared" si="51"/>
        <v>14.736907309305249</v>
      </c>
      <c r="BS57" s="63">
        <f t="shared" si="52"/>
        <v>13.896018112366972</v>
      </c>
      <c r="BT57" s="45">
        <f t="shared" si="70"/>
        <v>1.4788156034712321</v>
      </c>
      <c r="BU57" s="23">
        <f t="shared" si="27"/>
        <v>1.3463976534569739</v>
      </c>
      <c r="BV57" s="45">
        <f t="shared" si="54"/>
        <v>2.825213256928206</v>
      </c>
      <c r="BW57" s="23">
        <f t="shared" si="28"/>
        <v>0.33604149945617967</v>
      </c>
      <c r="BX57" s="23">
        <f t="shared" si="55"/>
        <v>3.1612547563843858</v>
      </c>
      <c r="BY57" s="23">
        <f t="shared" si="29"/>
        <v>0.83364722940901503</v>
      </c>
      <c r="BZ57" s="23">
        <f t="shared" si="30"/>
        <v>3.9949019857934007</v>
      </c>
      <c r="CA57" s="56">
        <f t="shared" si="86"/>
        <v>0</v>
      </c>
      <c r="CB57" s="76"/>
      <c r="CC57" s="76">
        <f t="shared" si="68"/>
        <v>0</v>
      </c>
      <c r="CD57" s="76">
        <f t="shared" si="68"/>
        <v>0</v>
      </c>
      <c r="CE57" s="76">
        <f t="shared" si="69"/>
        <v>0</v>
      </c>
      <c r="CF57" s="45">
        <v>3.9949019857933994</v>
      </c>
      <c r="CG57" s="81">
        <f t="shared" si="56"/>
        <v>0</v>
      </c>
      <c r="CH57" s="1">
        <v>3.9949019857933998</v>
      </c>
      <c r="CI57" s="73">
        <v>2.682977830945207</v>
      </c>
      <c r="CJ57" s="73">
        <v>0.3191900082012662</v>
      </c>
      <c r="CK57" s="73">
        <f t="shared" si="57"/>
        <v>3.0021678391464732</v>
      </c>
      <c r="CL57" s="73">
        <v>0.99273414664692694</v>
      </c>
    </row>
    <row r="58" spans="1:90" x14ac:dyDescent="0.25">
      <c r="A58" s="4">
        <v>1989</v>
      </c>
      <c r="B58" s="42">
        <v>45334404</v>
      </c>
      <c r="C58" s="42"/>
      <c r="D58" s="42"/>
      <c r="E58" s="42"/>
      <c r="F58" s="42"/>
      <c r="G58" s="44">
        <f t="shared" si="92"/>
        <v>32060701.271573782</v>
      </c>
      <c r="H58" s="44">
        <f t="shared" si="93"/>
        <v>3813420.4922393505</v>
      </c>
      <c r="I58" s="66">
        <f t="shared" si="94"/>
        <v>32060701.271573782</v>
      </c>
      <c r="J58" s="66">
        <f t="shared" si="95"/>
        <v>3813420.4922393505</v>
      </c>
      <c r="K58" s="67">
        <f t="shared" si="89"/>
        <v>35874121.763813131</v>
      </c>
      <c r="L58" s="70">
        <f t="shared" si="96"/>
        <v>9460282.2361868732</v>
      </c>
      <c r="M58" s="66">
        <f t="shared" si="97"/>
        <v>9460282.2361868732</v>
      </c>
      <c r="N58" s="67">
        <f t="shared" si="60"/>
        <v>0</v>
      </c>
      <c r="O58" s="67">
        <v>45334404.000000007</v>
      </c>
      <c r="P58" s="79">
        <v>1170387103.0005801</v>
      </c>
      <c r="Q58" s="79">
        <v>142182204</v>
      </c>
      <c r="R58" s="80">
        <f t="shared" si="35"/>
        <v>8.2316005102901624</v>
      </c>
      <c r="S58" s="45">
        <f t="shared" si="61"/>
        <v>3.8734538242752263</v>
      </c>
      <c r="T58" s="68"/>
      <c r="U58" s="68"/>
      <c r="V58" s="69">
        <f t="shared" si="98"/>
        <v>2.7393245524816665</v>
      </c>
      <c r="W58" s="69">
        <f t="shared" si="90"/>
        <v>0.32582557364676129</v>
      </c>
      <c r="X58" s="69">
        <f t="shared" si="62"/>
        <v>3.0651501261284277</v>
      </c>
      <c r="Y58" s="69">
        <f t="shared" si="91"/>
        <v>0.80830369814679892</v>
      </c>
      <c r="Z58" s="23">
        <f t="shared" si="38"/>
        <v>3.8734538242752268</v>
      </c>
      <c r="AA58" s="83">
        <f t="shared" si="75"/>
        <v>0.70720464906903324</v>
      </c>
      <c r="AB58" s="83">
        <f t="shared" si="76"/>
        <v>8.4117583022363107E-2</v>
      </c>
      <c r="AC58" s="83">
        <f t="shared" si="77"/>
        <v>0.20867776790860362</v>
      </c>
      <c r="AD58" s="78">
        <f t="shared" si="39"/>
        <v>0</v>
      </c>
      <c r="AE58" s="14">
        <v>17700658</v>
      </c>
      <c r="AF58" s="16">
        <v>13334743</v>
      </c>
      <c r="AG58" s="16">
        <v>27557542</v>
      </c>
      <c r="AH58" s="16">
        <f t="shared" si="40"/>
        <v>9856884</v>
      </c>
      <c r="AI58" s="16">
        <v>3477859</v>
      </c>
      <c r="AJ58" s="16">
        <f t="shared" si="41"/>
        <v>31035401</v>
      </c>
      <c r="AK58" s="17">
        <v>1518904</v>
      </c>
      <c r="AL58" s="11">
        <v>16107598.779999999</v>
      </c>
      <c r="AM58" s="10">
        <v>10428349.219999999</v>
      </c>
      <c r="AN58" s="10">
        <v>24114558</v>
      </c>
      <c r="AO58" s="10">
        <f t="shared" si="42"/>
        <v>8006959.2200000007</v>
      </c>
      <c r="AP58" s="10">
        <v>2421390</v>
      </c>
      <c r="AQ58" s="10">
        <f t="shared" si="43"/>
        <v>32121517.219999999</v>
      </c>
      <c r="AR58" s="11">
        <v>580996.75851833425</v>
      </c>
      <c r="AS58" s="59"/>
      <c r="AT58" s="33">
        <f t="shared" si="78"/>
        <v>11.306761752355333</v>
      </c>
      <c r="AU58" s="33">
        <f t="shared" si="79"/>
        <v>17.673582284855097</v>
      </c>
      <c r="AV58" s="7">
        <f t="shared" si="80"/>
        <v>14.133452190444165</v>
      </c>
      <c r="AW58" s="7">
        <f t="shared" si="81"/>
        <v>13.320435986812818</v>
      </c>
      <c r="AX58" s="7">
        <f t="shared" si="64"/>
        <v>14.042344757324638</v>
      </c>
      <c r="AY58" s="7">
        <f t="shared" si="65"/>
        <v>75.664032291614603</v>
      </c>
      <c r="AZ58" s="40">
        <f t="shared" si="87"/>
        <v>19.209527014544822</v>
      </c>
      <c r="BA58" s="35">
        <f t="shared" si="82"/>
        <v>12.921097781453248</v>
      </c>
      <c r="BB58" s="35">
        <f t="shared" si="83"/>
        <v>22.599231449394782</v>
      </c>
      <c r="BC58" s="32">
        <f t="shared" si="84"/>
        <v>16.151372226816559</v>
      </c>
      <c r="BD58" s="32">
        <f t="shared" si="85"/>
        <v>5.7857916979201045</v>
      </c>
      <c r="BE58" s="32">
        <f t="shared" si="66"/>
        <v>13.56753473190448</v>
      </c>
      <c r="BF58" s="32">
        <f t="shared" si="67"/>
        <v>197.80902323267594</v>
      </c>
      <c r="BG58" s="37">
        <f t="shared" si="88"/>
        <v>22.649714891686436</v>
      </c>
      <c r="BH58" s="72">
        <f t="shared" si="23"/>
        <v>14.943377203025953</v>
      </c>
      <c r="BI58" s="65">
        <f t="shared" si="24"/>
        <v>18.679221503782443</v>
      </c>
      <c r="BJ58" s="65">
        <f t="shared" si="25"/>
        <v>18.558811012350539</v>
      </c>
      <c r="BK58" s="65">
        <f t="shared" si="46"/>
        <v>2.9209446634714462</v>
      </c>
      <c r="BL58" s="72">
        <f t="shared" si="47"/>
        <v>6.6919277109427808</v>
      </c>
      <c r="BM58" s="65">
        <f t="shared" si="48"/>
        <v>5.3882762173423657</v>
      </c>
      <c r="BN58" s="36">
        <f t="shared" si="49"/>
        <v>6.5321073681530724</v>
      </c>
      <c r="BO58" s="63">
        <f t="shared" si="26"/>
        <v>8.16513421019134</v>
      </c>
      <c r="BP58" s="63">
        <f t="shared" si="58"/>
        <v>6.8589058831484424</v>
      </c>
      <c r="BQ58" s="63">
        <f t="shared" si="50"/>
        <v>1.9255479367651385</v>
      </c>
      <c r="BR58" s="36">
        <f t="shared" si="51"/>
        <v>15.30899514719315</v>
      </c>
      <c r="BS58" s="63">
        <f t="shared" si="52"/>
        <v>14.57958480603863</v>
      </c>
      <c r="BT58" s="45">
        <f t="shared" si="70"/>
        <v>1.4076102158742907</v>
      </c>
      <c r="BU58" s="23">
        <f t="shared" si="27"/>
        <v>1.3317143366073763</v>
      </c>
      <c r="BV58" s="45">
        <f t="shared" si="54"/>
        <v>2.739324552481667</v>
      </c>
      <c r="BW58" s="23">
        <f t="shared" si="28"/>
        <v>0.32582557364676135</v>
      </c>
      <c r="BX58" s="23">
        <f t="shared" si="55"/>
        <v>3.0651501261284282</v>
      </c>
      <c r="BY58" s="23">
        <f t="shared" si="29"/>
        <v>0.80830369814679892</v>
      </c>
      <c r="BZ58" s="23">
        <f t="shared" si="30"/>
        <v>3.8734538242752272</v>
      </c>
      <c r="CA58" s="56">
        <f t="shared" si="86"/>
        <v>0</v>
      </c>
      <c r="CB58" s="76"/>
      <c r="CC58" s="76">
        <f t="shared" si="68"/>
        <v>0</v>
      </c>
      <c r="CD58" s="76">
        <f t="shared" si="68"/>
        <v>0</v>
      </c>
      <c r="CE58" s="76">
        <f t="shared" si="69"/>
        <v>0</v>
      </c>
      <c r="CF58" s="45">
        <v>3.8734538242752254</v>
      </c>
      <c r="CG58" s="81">
        <f t="shared" si="56"/>
        <v>0</v>
      </c>
      <c r="CH58" s="1">
        <v>3.8734538223509798</v>
      </c>
      <c r="CI58" s="73">
        <v>2.626144658273859</v>
      </c>
      <c r="CJ58" s="73">
        <v>0.31336142206458489</v>
      </c>
      <c r="CK58" s="73">
        <f t="shared" si="57"/>
        <v>2.9395060803384441</v>
      </c>
      <c r="CL58" s="73">
        <v>0.9339477420125355</v>
      </c>
    </row>
    <row r="59" spans="1:90" x14ac:dyDescent="0.25">
      <c r="A59">
        <v>1990</v>
      </c>
      <c r="B59" s="41">
        <v>1196836656</v>
      </c>
      <c r="C59" s="41"/>
      <c r="D59" s="41"/>
      <c r="E59" s="41"/>
      <c r="F59" s="41"/>
      <c r="G59" s="44">
        <f t="shared" si="92"/>
        <v>846408447.29943526</v>
      </c>
      <c r="H59" s="44">
        <f t="shared" si="93"/>
        <v>100675006.77528745</v>
      </c>
      <c r="I59" s="66">
        <f t="shared" si="94"/>
        <v>846408447.29943526</v>
      </c>
      <c r="J59" s="66">
        <f t="shared" si="95"/>
        <v>100675006.77528745</v>
      </c>
      <c r="K59" s="67">
        <f t="shared" si="89"/>
        <v>947083454.07472277</v>
      </c>
      <c r="L59" s="70">
        <f t="shared" si="96"/>
        <v>249753201.92527729</v>
      </c>
      <c r="M59" s="66">
        <f t="shared" si="97"/>
        <v>249753201.92527729</v>
      </c>
      <c r="N59" s="67">
        <f t="shared" si="60"/>
        <v>0</v>
      </c>
      <c r="O59" s="67">
        <v>1196836656</v>
      </c>
      <c r="P59" s="79">
        <v>31759184999</v>
      </c>
      <c r="Q59" s="79">
        <v>144526799</v>
      </c>
      <c r="R59" s="80">
        <f t="shared" si="35"/>
        <v>219.7459932603918</v>
      </c>
      <c r="S59" s="45">
        <f t="shared" si="61"/>
        <v>3.7684740840726385</v>
      </c>
      <c r="T59" s="68"/>
      <c r="U59" s="68"/>
      <c r="V59" s="69">
        <f t="shared" si="98"/>
        <v>2.6650823921523368</v>
      </c>
      <c r="W59" s="69">
        <f t="shared" si="90"/>
        <v>0.31699493163460402</v>
      </c>
      <c r="X59" s="69">
        <f t="shared" si="62"/>
        <v>2.9820773237869407</v>
      </c>
      <c r="Y59" s="69">
        <f t="shared" si="91"/>
        <v>0.78639676028569772</v>
      </c>
      <c r="Z59" s="23">
        <f t="shared" si="38"/>
        <v>3.7684740840726385</v>
      </c>
      <c r="AA59" s="83">
        <f t="shared" si="75"/>
        <v>0.70720464906903324</v>
      </c>
      <c r="AB59" s="83">
        <f t="shared" si="76"/>
        <v>8.4117583022363121E-2</v>
      </c>
      <c r="AC59" s="83">
        <f t="shared" si="77"/>
        <v>0.20867776790860362</v>
      </c>
      <c r="AD59" s="78">
        <f t="shared" si="39"/>
        <v>0</v>
      </c>
      <c r="AE59" s="19">
        <v>17996917</v>
      </c>
      <c r="AF59" s="16">
        <v>13880030</v>
      </c>
      <c r="AG59" s="15">
        <v>28252904</v>
      </c>
      <c r="AH59" s="16">
        <f t="shared" si="40"/>
        <v>10255987</v>
      </c>
      <c r="AI59" s="15">
        <v>3624043</v>
      </c>
      <c r="AJ59" s="16">
        <f t="shared" si="41"/>
        <v>31876947</v>
      </c>
      <c r="AK59" s="17">
        <v>1540080</v>
      </c>
      <c r="AL59" s="11">
        <v>16377194.470000001</v>
      </c>
      <c r="AM59" s="11">
        <v>10441281.761806153</v>
      </c>
      <c r="AN59" s="10">
        <v>24231473.231806155</v>
      </c>
      <c r="AO59" s="10">
        <f t="shared" si="42"/>
        <v>7854278.7618061546</v>
      </c>
      <c r="AP59" s="10">
        <v>2587003</v>
      </c>
      <c r="AQ59" s="10">
        <f t="shared" si="43"/>
        <v>32085751.993612312</v>
      </c>
      <c r="AR59" s="12">
        <v>578625</v>
      </c>
      <c r="AT59" s="33">
        <f t="shared" si="78"/>
        <v>10.906512893939398</v>
      </c>
      <c r="AU59" s="33">
        <f t="shared" si="79"/>
        <v>16.909652404624193</v>
      </c>
      <c r="AV59" s="7">
        <f t="shared" si="80"/>
        <v>13.633141117424247</v>
      </c>
      <c r="AW59" s="7">
        <f t="shared" si="81"/>
        <v>12.641754738664291</v>
      </c>
      <c r="AX59" s="7">
        <f t="shared" si="64"/>
        <v>13.520431864990492</v>
      </c>
      <c r="AY59" s="7">
        <f t="shared" si="65"/>
        <v>73.798378336230726</v>
      </c>
      <c r="AZ59" s="40">
        <f t="shared" si="87"/>
        <v>18.417751494554626</v>
      </c>
      <c r="BA59" s="35">
        <f t="shared" si="82"/>
        <v>12.716546733228235</v>
      </c>
      <c r="BB59" s="35">
        <f t="shared" si="83"/>
        <v>22.478704053778547</v>
      </c>
      <c r="BC59" s="32">
        <f t="shared" si="84"/>
        <v>15.895683416535292</v>
      </c>
      <c r="BD59" s="32">
        <f t="shared" si="85"/>
        <v>5.8330324346468441</v>
      </c>
      <c r="BE59" s="32">
        <f t="shared" si="66"/>
        <v>13.43244472073509</v>
      </c>
      <c r="BF59" s="32">
        <f t="shared" si="67"/>
        <v>196.42325600874869</v>
      </c>
      <c r="BG59" s="37">
        <f t="shared" si="88"/>
        <v>22.524597577618316</v>
      </c>
      <c r="BH59" s="72">
        <f t="shared" si="23"/>
        <v>14.778797501821165</v>
      </c>
      <c r="BI59" s="65">
        <f t="shared" si="24"/>
        <v>18.473496877276457</v>
      </c>
      <c r="BJ59" s="65">
        <f t="shared" si="25"/>
        <v>18.320770957039773</v>
      </c>
      <c r="BK59" s="65">
        <f t="shared" si="46"/>
        <v>2.9080354411683755</v>
      </c>
      <c r="BL59" s="72">
        <f t="shared" si="47"/>
        <v>6.7664503818850736</v>
      </c>
      <c r="BM59" s="65">
        <f t="shared" si="48"/>
        <v>5.4582855838593902</v>
      </c>
      <c r="BN59" s="36">
        <f t="shared" si="49"/>
        <v>6.4740535268704846</v>
      </c>
      <c r="BO59" s="63">
        <f t="shared" si="26"/>
        <v>8.092566908588104</v>
      </c>
      <c r="BP59" s="63">
        <f t="shared" si="58"/>
        <v>6.8385205467405585</v>
      </c>
      <c r="BQ59" s="63">
        <f t="shared" si="50"/>
        <v>1.9225714139032899</v>
      </c>
      <c r="BR59" s="36">
        <f t="shared" si="51"/>
        <v>15.446273279167549</v>
      </c>
      <c r="BS59" s="63">
        <f t="shared" si="52"/>
        <v>14.623045922946442</v>
      </c>
      <c r="BT59" s="45">
        <f t="shared" si="70"/>
        <v>1.358112188672062</v>
      </c>
      <c r="BU59" s="23">
        <f t="shared" si="27"/>
        <v>1.306970203480275</v>
      </c>
      <c r="BV59" s="45">
        <f t="shared" si="54"/>
        <v>2.6650823921523372</v>
      </c>
      <c r="BW59" s="23">
        <f t="shared" si="28"/>
        <v>0.31699493163460402</v>
      </c>
      <c r="BX59" s="23">
        <f t="shared" si="55"/>
        <v>2.9820773237869411</v>
      </c>
      <c r="BY59" s="23">
        <f t="shared" si="29"/>
        <v>0.78639676028569772</v>
      </c>
      <c r="BZ59" s="23">
        <f t="shared" si="30"/>
        <v>3.768474084072639</v>
      </c>
      <c r="CA59" s="56">
        <f t="shared" si="86"/>
        <v>0</v>
      </c>
      <c r="CB59" s="76"/>
      <c r="CC59" s="76">
        <f t="shared" si="68"/>
        <v>0</v>
      </c>
      <c r="CD59" s="76">
        <f t="shared" si="68"/>
        <v>0</v>
      </c>
      <c r="CE59" s="76">
        <f t="shared" si="69"/>
        <v>0</v>
      </c>
      <c r="CF59" s="45">
        <v>3.7684740840726376</v>
      </c>
      <c r="CG59" s="81">
        <f t="shared" si="56"/>
        <v>0</v>
      </c>
      <c r="CH59" s="1">
        <v>3.7684740839540001</v>
      </c>
      <c r="CI59" s="73">
        <v>2.5428822490338261</v>
      </c>
      <c r="CJ59" s="73">
        <v>0.30784202772394959</v>
      </c>
      <c r="CK59" s="73">
        <f t="shared" si="57"/>
        <v>2.8507242767577758</v>
      </c>
      <c r="CL59" s="73">
        <v>0.91774980719622468</v>
      </c>
    </row>
    <row r="60" spans="1:90" x14ac:dyDescent="0.25">
      <c r="A60">
        <v>1991</v>
      </c>
      <c r="B60" s="43">
        <v>6289502219052.3594</v>
      </c>
      <c r="C60" s="41"/>
      <c r="D60" s="41"/>
      <c r="E60" s="41"/>
      <c r="F60" s="41"/>
      <c r="G60" s="44">
        <f t="shared" si="92"/>
        <v>4447965209643.8311</v>
      </c>
      <c r="H60" s="44">
        <f t="shared" si="93"/>
        <v>529057725080.474</v>
      </c>
      <c r="I60" s="66">
        <f t="shared" si="94"/>
        <v>4447965209643.8311</v>
      </c>
      <c r="J60" s="66">
        <f t="shared" si="95"/>
        <v>529057725080.474</v>
      </c>
      <c r="K60" s="67">
        <f t="shared" si="89"/>
        <v>4977022934724.3047</v>
      </c>
      <c r="L60" s="70">
        <f t="shared" si="96"/>
        <v>1312479284328.0559</v>
      </c>
      <c r="M60" s="66">
        <f t="shared" si="97"/>
        <v>1312479284328.0559</v>
      </c>
      <c r="N60" s="67">
        <f t="shared" si="60"/>
        <v>0</v>
      </c>
      <c r="O60" s="67">
        <v>6289502219052.3604</v>
      </c>
      <c r="P60" s="79">
        <v>165786498000000</v>
      </c>
      <c r="Q60" s="79">
        <v>146917459</v>
      </c>
      <c r="R60" s="80">
        <f t="shared" si="35"/>
        <v>1128432.9250480707</v>
      </c>
      <c r="S60" s="71">
        <f t="shared" si="61"/>
        <v>3.7937360972860166</v>
      </c>
      <c r="T60" s="68"/>
      <c r="U60" s="68"/>
      <c r="V60" s="69">
        <f t="shared" si="98"/>
        <v>2.6829478053416813</v>
      </c>
      <c r="W60" s="69">
        <f t="shared" si="90"/>
        <v>0.31911991112839239</v>
      </c>
      <c r="X60" s="69">
        <f t="shared" si="62"/>
        <v>3.0020677164700738</v>
      </c>
      <c r="Y60" s="69">
        <f t="shared" si="91"/>
        <v>0.79166838081594315</v>
      </c>
      <c r="Z60" s="23">
        <f t="shared" si="38"/>
        <v>3.793736097286017</v>
      </c>
      <c r="AA60" s="83">
        <f t="shared" si="75"/>
        <v>0.70720464906903324</v>
      </c>
      <c r="AB60" s="83">
        <f t="shared" si="76"/>
        <v>8.4117583022363121E-2</v>
      </c>
      <c r="AC60" s="83">
        <f t="shared" si="77"/>
        <v>0.20867776790860362</v>
      </c>
      <c r="AD60" s="78">
        <f t="shared" si="39"/>
        <v>0</v>
      </c>
      <c r="AE60" s="14">
        <v>18293176</v>
      </c>
      <c r="AF60" s="16">
        <v>14683246</v>
      </c>
      <c r="AG60" s="15">
        <v>29203724</v>
      </c>
      <c r="AH60" s="16">
        <f t="shared" si="40"/>
        <v>10910548</v>
      </c>
      <c r="AI60" s="16">
        <v>3772698</v>
      </c>
      <c r="AJ60" s="16">
        <f t="shared" si="41"/>
        <v>32976422</v>
      </c>
      <c r="AK60" s="20">
        <v>1565056</v>
      </c>
      <c r="AL60" s="11">
        <v>16646790.16</v>
      </c>
      <c r="AM60" s="10">
        <v>11741379.84</v>
      </c>
      <c r="AN60" s="11">
        <v>25634846</v>
      </c>
      <c r="AO60" s="10">
        <f t="shared" si="42"/>
        <v>8988055.8399999999</v>
      </c>
      <c r="AP60" s="10">
        <v>2753324</v>
      </c>
      <c r="AQ60" s="10">
        <f t="shared" si="43"/>
        <v>34622901.840000004</v>
      </c>
      <c r="AR60" s="12">
        <v>605736</v>
      </c>
      <c r="AT60" s="33">
        <f t="shared" si="78"/>
        <v>10.797852333912662</v>
      </c>
      <c r="AU60" s="33">
        <f t="shared" si="79"/>
        <v>16.585511642551019</v>
      </c>
      <c r="AV60" s="7">
        <f t="shared" si="80"/>
        <v>13.497315417390826</v>
      </c>
      <c r="AW60" s="7">
        <f t="shared" si="81"/>
        <v>12.427256689851461</v>
      </c>
      <c r="AX60" s="7">
        <f t="shared" si="64"/>
        <v>13.374894360877468</v>
      </c>
      <c r="AY60" s="7">
        <f t="shared" si="65"/>
        <v>74.316770058146616</v>
      </c>
      <c r="AZ60" s="40">
        <f t="shared" si="87"/>
        <v>18.023371605546433</v>
      </c>
      <c r="BA60" s="35">
        <f t="shared" si="82"/>
        <v>12.301127120184034</v>
      </c>
      <c r="BB60" s="35">
        <f t="shared" si="83"/>
        <v>20.741101199519722</v>
      </c>
      <c r="BC60" s="32">
        <f t="shared" si="84"/>
        <v>15.376408900230043</v>
      </c>
      <c r="BD60" s="32">
        <f t="shared" si="85"/>
        <v>5.2162878484396717</v>
      </c>
      <c r="BE60" s="32">
        <f t="shared" si="66"/>
        <v>12.738855994449358</v>
      </c>
      <c r="BF60" s="32">
        <f t="shared" si="67"/>
        <v>192.01418915191223</v>
      </c>
      <c r="BG60" s="37">
        <f t="shared" si="88"/>
        <v>21.072142369916314</v>
      </c>
      <c r="BH60" s="72">
        <f t="shared" si="23"/>
        <v>14.52949627044374</v>
      </c>
      <c r="BI60" s="65">
        <f t="shared" si="24"/>
        <v>18.161870338054673</v>
      </c>
      <c r="BJ60" s="65">
        <f t="shared" si="25"/>
        <v>17.99714162821223</v>
      </c>
      <c r="BK60" s="65">
        <f t="shared" si="46"/>
        <v>2.8902129468537048</v>
      </c>
      <c r="BL60" s="72">
        <f t="shared" si="47"/>
        <v>6.8825510629313742</v>
      </c>
      <c r="BM60" s="65">
        <f t="shared" si="48"/>
        <v>5.5564379091866734</v>
      </c>
      <c r="BN60" s="36">
        <f t="shared" si="49"/>
        <v>6.4063635997504251</v>
      </c>
      <c r="BO60" s="63">
        <f t="shared" si="26"/>
        <v>8.0079544996880312</v>
      </c>
      <c r="BP60" s="63">
        <f t="shared" si="58"/>
        <v>6.6343305412554683</v>
      </c>
      <c r="BQ60" s="63">
        <f t="shared" si="50"/>
        <v>1.8922577646160692</v>
      </c>
      <c r="BR60" s="36">
        <f t="shared" si="51"/>
        <v>15.609479300222006</v>
      </c>
      <c r="BS60" s="63">
        <f t="shared" si="52"/>
        <v>15.073110900663112</v>
      </c>
      <c r="BT60" s="45">
        <f t="shared" si="70"/>
        <v>1.344476105908387</v>
      </c>
      <c r="BU60" s="23">
        <f t="shared" si="27"/>
        <v>1.3384716994332948</v>
      </c>
      <c r="BV60" s="45">
        <f t="shared" si="54"/>
        <v>2.6829478053416818</v>
      </c>
      <c r="BW60" s="23">
        <f t="shared" si="28"/>
        <v>0.31911991112839239</v>
      </c>
      <c r="BX60" s="23">
        <f t="shared" si="55"/>
        <v>3.0020677164700742</v>
      </c>
      <c r="BY60" s="23">
        <f t="shared" si="29"/>
        <v>0.79166838081594315</v>
      </c>
      <c r="BZ60" s="23">
        <f t="shared" si="30"/>
        <v>3.7937360972860175</v>
      </c>
      <c r="CA60" s="56">
        <f t="shared" si="86"/>
        <v>0</v>
      </c>
      <c r="CB60" s="76"/>
      <c r="CC60" s="76">
        <f t="shared" si="68"/>
        <v>0</v>
      </c>
      <c r="CD60" s="76">
        <f t="shared" si="68"/>
        <v>0</v>
      </c>
      <c r="CE60" s="76">
        <f t="shared" si="69"/>
        <v>0</v>
      </c>
      <c r="CF60" s="45">
        <v>3.7937360972860157</v>
      </c>
      <c r="CG60" s="81">
        <f t="shared" si="56"/>
        <v>0</v>
      </c>
      <c r="CH60" s="1">
        <v>3.7967574542003275</v>
      </c>
      <c r="CI60" s="73">
        <v>2.5504124931189871</v>
      </c>
      <c r="CJ60" s="73">
        <v>0.33063722624866121</v>
      </c>
      <c r="CK60" s="73">
        <f t="shared" si="57"/>
        <v>2.8810497193676481</v>
      </c>
      <c r="CL60" s="73">
        <v>0.91570773483267953</v>
      </c>
    </row>
    <row r="61" spans="1:90" x14ac:dyDescent="0.25">
      <c r="A61">
        <v>1992</v>
      </c>
      <c r="B61" s="43">
        <v>67315058869.060539</v>
      </c>
      <c r="C61" s="41"/>
      <c r="D61" s="41"/>
      <c r="E61" s="41"/>
      <c r="F61" s="41"/>
      <c r="G61" s="44">
        <f t="shared" si="92"/>
        <v>47605522584.555267</v>
      </c>
      <c r="H61" s="44">
        <f t="shared" si="93"/>
        <v>5662380053.0734606</v>
      </c>
      <c r="I61" s="66">
        <f t="shared" si="94"/>
        <v>47605522584.555267</v>
      </c>
      <c r="J61" s="66">
        <f t="shared" si="95"/>
        <v>5662380053.0734606</v>
      </c>
      <c r="K61" s="67">
        <f t="shared" si="89"/>
        <v>53267902637.628731</v>
      </c>
      <c r="L61" s="70">
        <f t="shared" si="96"/>
        <v>14047156231.431805</v>
      </c>
      <c r="M61" s="66">
        <f t="shared" si="97"/>
        <v>14047156231.431805</v>
      </c>
      <c r="N61" s="67">
        <f t="shared" si="60"/>
        <v>0</v>
      </c>
      <c r="O61" s="67">
        <v>67315058869.060532</v>
      </c>
      <c r="P61" s="79">
        <v>1762636611000</v>
      </c>
      <c r="Q61" s="79">
        <v>149362321</v>
      </c>
      <c r="R61" s="80">
        <f t="shared" si="35"/>
        <v>11801.079410114417</v>
      </c>
      <c r="S61" s="71">
        <f t="shared" si="61"/>
        <v>3.8189981104993929</v>
      </c>
      <c r="T61" s="68"/>
      <c r="U61" s="68"/>
      <c r="V61" s="69">
        <f t="shared" si="98"/>
        <v>2.7008132185310241</v>
      </c>
      <c r="W61" s="69">
        <f t="shared" si="90"/>
        <v>0.32124489062218059</v>
      </c>
      <c r="X61" s="69">
        <f t="shared" si="62"/>
        <v>3.0220581091532046</v>
      </c>
      <c r="Y61" s="69">
        <f t="shared" si="91"/>
        <v>0.79694000134618814</v>
      </c>
      <c r="Z61" s="23">
        <f t="shared" si="38"/>
        <v>3.8189981104993929</v>
      </c>
      <c r="AA61" s="83">
        <f t="shared" si="75"/>
        <v>0.70720464906903324</v>
      </c>
      <c r="AB61" s="83">
        <f t="shared" si="76"/>
        <v>8.4117583022363121E-2</v>
      </c>
      <c r="AC61" s="83">
        <f t="shared" si="77"/>
        <v>0.20867776790860365</v>
      </c>
      <c r="AD61" s="78">
        <f t="shared" si="39"/>
        <v>0</v>
      </c>
      <c r="AE61" s="14">
        <v>19611088</v>
      </c>
      <c r="AF61" s="16">
        <v>14671002</v>
      </c>
      <c r="AG61" s="15">
        <v>30177447</v>
      </c>
      <c r="AH61" s="16">
        <f t="shared" si="40"/>
        <v>10566359</v>
      </c>
      <c r="AI61" s="16">
        <v>4104643</v>
      </c>
      <c r="AJ61" s="16">
        <f t="shared" si="41"/>
        <v>34282090</v>
      </c>
      <c r="AK61" s="20">
        <v>1594668</v>
      </c>
      <c r="AL61" s="11">
        <v>17846090.079999998</v>
      </c>
      <c r="AM61" s="10">
        <v>11572011.546438634</v>
      </c>
      <c r="AN61" s="11">
        <v>26291871.626438633</v>
      </c>
      <c r="AO61" s="10">
        <f t="shared" si="42"/>
        <v>8445781.5464386344</v>
      </c>
      <c r="AP61" s="10">
        <v>3126230</v>
      </c>
      <c r="AQ61" s="10">
        <f t="shared" si="43"/>
        <v>34737653.172877267</v>
      </c>
      <c r="AR61" s="12">
        <v>653516</v>
      </c>
      <c r="AT61" s="33">
        <f t="shared" si="78"/>
        <v>10.694071792283131</v>
      </c>
      <c r="AU61" s="33">
        <f t="shared" si="79"/>
        <v>16.471896765007035</v>
      </c>
      <c r="AV61" s="7">
        <f t="shared" si="80"/>
        <v>13.367589740353912</v>
      </c>
      <c r="AW61" s="7">
        <f t="shared" si="81"/>
        <v>11.6896603365311</v>
      </c>
      <c r="AX61" s="7">
        <f t="shared" si="64"/>
        <v>13.166688885654112</v>
      </c>
      <c r="AY61" s="7">
        <f t="shared" si="65"/>
        <v>74.64425717378775</v>
      </c>
      <c r="AZ61" s="40">
        <f t="shared" si="87"/>
        <v>18.329620251450073</v>
      </c>
      <c r="BA61" s="35">
        <f t="shared" si="82"/>
        <v>12.274507852126357</v>
      </c>
      <c r="BB61" s="35">
        <f t="shared" si="83"/>
        <v>20.88307891963554</v>
      </c>
      <c r="BC61" s="32">
        <f t="shared" si="84"/>
        <v>15.343134815157946</v>
      </c>
      <c r="BD61" s="32">
        <f t="shared" si="85"/>
        <v>5.6811654680972339</v>
      </c>
      <c r="BE61" s="32">
        <f t="shared" si="66"/>
        <v>12.994015776875429</v>
      </c>
      <c r="BF61" s="32">
        <f t="shared" si="67"/>
        <v>182.14214846891241</v>
      </c>
      <c r="BG61" s="37">
        <f t="shared" si="88"/>
        <v>21.827199422212654</v>
      </c>
      <c r="BH61" s="72">
        <f t="shared" si="23"/>
        <v>14.326717415627902</v>
      </c>
      <c r="BI61" s="65">
        <f t="shared" si="24"/>
        <v>17.908396769534878</v>
      </c>
      <c r="BJ61" s="65">
        <f t="shared" si="25"/>
        <v>17.639252347302822</v>
      </c>
      <c r="BK61" s="65">
        <f t="shared" si="46"/>
        <v>2.8701266657406714</v>
      </c>
      <c r="BL61" s="72">
        <f t="shared" si="47"/>
        <v>6.9799659684023485</v>
      </c>
      <c r="BM61" s="65">
        <f t="shared" si="48"/>
        <v>5.6691745223141936</v>
      </c>
      <c r="BN61" s="36">
        <f t="shared" si="49"/>
        <v>6.7389717071561508</v>
      </c>
      <c r="BO61" s="63">
        <f t="shared" si="26"/>
        <v>8.4237146339451883</v>
      </c>
      <c r="BP61" s="63">
        <f t="shared" si="58"/>
        <v>7.1339972027908827</v>
      </c>
      <c r="BQ61" s="63">
        <f t="shared" si="50"/>
        <v>1.964871694841148</v>
      </c>
      <c r="BR61" s="36">
        <f t="shared" si="51"/>
        <v>14.839059183734138</v>
      </c>
      <c r="BS61" s="63">
        <f t="shared" si="52"/>
        <v>14.017387049279908</v>
      </c>
      <c r="BT61" s="45">
        <f t="shared" si="70"/>
        <v>1.4041183987545438</v>
      </c>
      <c r="BU61" s="23">
        <f t="shared" si="27"/>
        <v>1.2966948197764798</v>
      </c>
      <c r="BV61" s="45">
        <f t="shared" si="54"/>
        <v>2.7008132185310236</v>
      </c>
      <c r="BW61" s="23">
        <f t="shared" si="28"/>
        <v>0.32124489062218053</v>
      </c>
      <c r="BX61" s="23">
        <f t="shared" si="55"/>
        <v>3.0220581091532042</v>
      </c>
      <c r="BY61" s="23">
        <f t="shared" si="29"/>
        <v>0.79694000134618814</v>
      </c>
      <c r="BZ61" s="23">
        <f t="shared" si="30"/>
        <v>3.8189981104993924</v>
      </c>
      <c r="CA61" s="56">
        <f t="shared" si="86"/>
        <v>0</v>
      </c>
      <c r="CB61" s="76"/>
      <c r="CC61" s="76">
        <f t="shared" si="68"/>
        <v>0</v>
      </c>
      <c r="CD61" s="76">
        <f t="shared" si="68"/>
        <v>0</v>
      </c>
      <c r="CE61" s="76">
        <f t="shared" si="69"/>
        <v>0</v>
      </c>
      <c r="CF61" s="45">
        <v>3.818998110499392</v>
      </c>
      <c r="CG61" s="81">
        <f t="shared" si="56"/>
        <v>0</v>
      </c>
      <c r="CH61" s="1">
        <v>3.8250408244466554</v>
      </c>
      <c r="CI61" s="73">
        <v>2.5579427372041481</v>
      </c>
      <c r="CJ61" s="73">
        <v>0.35343242477337283</v>
      </c>
      <c r="CK61" s="73">
        <f t="shared" si="57"/>
        <v>2.9113751619775208</v>
      </c>
      <c r="CL61" s="73">
        <v>0.91366566246913439</v>
      </c>
    </row>
    <row r="62" spans="1:90" x14ac:dyDescent="0.25">
      <c r="A62">
        <v>1993</v>
      </c>
      <c r="B62" s="43">
        <v>1490306782.4862127</v>
      </c>
      <c r="C62" s="41"/>
      <c r="D62" s="41"/>
      <c r="E62" s="41"/>
      <c r="F62" s="41"/>
      <c r="G62" s="44">
        <f t="shared" si="92"/>
        <v>1053951885.113362</v>
      </c>
      <c r="H62" s="44">
        <f t="shared" si="93"/>
        <v>125361004.50457489</v>
      </c>
      <c r="I62" s="66">
        <f t="shared" si="94"/>
        <v>1053951885.113362</v>
      </c>
      <c r="J62" s="66">
        <f t="shared" si="95"/>
        <v>125361004.50457489</v>
      </c>
      <c r="K62" s="67">
        <f t="shared" si="89"/>
        <v>1179312889.6179368</v>
      </c>
      <c r="L62" s="70">
        <f t="shared" si="96"/>
        <v>310993892.86827576</v>
      </c>
      <c r="M62" s="66">
        <f t="shared" si="97"/>
        <v>310993892.86827576</v>
      </c>
      <c r="N62" s="67">
        <f t="shared" si="60"/>
        <v>0</v>
      </c>
      <c r="O62" s="67">
        <v>1490306782.4862127</v>
      </c>
      <c r="P62" s="79">
        <v>38767064000.000099</v>
      </c>
      <c r="Q62" s="79">
        <v>151853507</v>
      </c>
      <c r="R62" s="80">
        <f t="shared" si="35"/>
        <v>255.29251688602818</v>
      </c>
      <c r="S62" s="71">
        <f t="shared" si="61"/>
        <v>3.8442601237127705</v>
      </c>
      <c r="T62" s="68"/>
      <c r="U62" s="68"/>
      <c r="V62" s="69">
        <f t="shared" si="98"/>
        <v>2.7186786317203677</v>
      </c>
      <c r="W62" s="69">
        <f t="shared" si="90"/>
        <v>0.32336987011596896</v>
      </c>
      <c r="X62" s="69">
        <f t="shared" si="62"/>
        <v>3.0420485018363368</v>
      </c>
      <c r="Y62" s="69">
        <f t="shared" si="91"/>
        <v>0.80221162187643347</v>
      </c>
      <c r="Z62" s="23">
        <f t="shared" si="38"/>
        <v>3.84426012371277</v>
      </c>
      <c r="AA62" s="83">
        <f t="shared" si="75"/>
        <v>0.70720464906903324</v>
      </c>
      <c r="AB62" s="83">
        <f t="shared" si="76"/>
        <v>8.4117583022363149E-2</v>
      </c>
      <c r="AC62" s="83">
        <f t="shared" si="77"/>
        <v>0.20867776790860368</v>
      </c>
      <c r="AD62" s="78">
        <f t="shared" si="39"/>
        <v>0</v>
      </c>
      <c r="AE62" s="14">
        <v>19674423</v>
      </c>
      <c r="AF62" s="16">
        <v>15692159</v>
      </c>
      <c r="AG62" s="15">
        <v>30887951</v>
      </c>
      <c r="AH62" s="16">
        <f t="shared" si="40"/>
        <v>11213528</v>
      </c>
      <c r="AI62" s="16">
        <v>4478631</v>
      </c>
      <c r="AJ62" s="16">
        <f t="shared" si="41"/>
        <v>35366582</v>
      </c>
      <c r="AK62" s="20">
        <v>1594668</v>
      </c>
      <c r="AL62" s="11">
        <v>17903724.93</v>
      </c>
      <c r="AM62" s="10">
        <v>12760050.973723345</v>
      </c>
      <c r="AN62" s="11">
        <v>27172211.903723344</v>
      </c>
      <c r="AO62" s="10">
        <f t="shared" si="42"/>
        <v>9268486.9737233445</v>
      </c>
      <c r="AP62" s="10">
        <v>3491564</v>
      </c>
      <c r="AQ62" s="10">
        <f t="shared" si="43"/>
        <v>36440698.877446689</v>
      </c>
      <c r="AR62" s="12">
        <v>653516</v>
      </c>
      <c r="AT62" s="33">
        <f t="shared" si="78"/>
        <v>10.69260656707722</v>
      </c>
      <c r="AU62" s="33">
        <f t="shared" si="79"/>
        <v>16.031883751285502</v>
      </c>
      <c r="AV62" s="7">
        <f t="shared" si="80"/>
        <v>13.365758208846525</v>
      </c>
      <c r="AW62" s="7">
        <f t="shared" si="81"/>
        <v>10.964254218586973</v>
      </c>
      <c r="AX62" s="7">
        <f t="shared" si="64"/>
        <v>13.061644845067123</v>
      </c>
      <c r="AY62" s="7">
        <f t="shared" si="65"/>
        <v>76.391228856473163</v>
      </c>
      <c r="AZ62" s="40">
        <f t="shared" si="87"/>
        <v>18.055871449150004</v>
      </c>
      <c r="BA62" s="35">
        <f t="shared" si="82"/>
        <v>12.154796557467705</v>
      </c>
      <c r="BB62" s="35">
        <f t="shared" si="83"/>
        <v>19.715820055323789</v>
      </c>
      <c r="BC62" s="32">
        <f t="shared" si="84"/>
        <v>15.19349569683463</v>
      </c>
      <c r="BD62" s="32">
        <f t="shared" si="85"/>
        <v>5.2980436801021842</v>
      </c>
      <c r="BE62" s="32">
        <f t="shared" si="66"/>
        <v>12.676643085839498</v>
      </c>
      <c r="BF62" s="32">
        <f t="shared" si="67"/>
        <v>186.40499718154467</v>
      </c>
      <c r="BG62" s="37">
        <f t="shared" si="88"/>
        <v>21.063281530325195</v>
      </c>
      <c r="BH62" s="72">
        <f t="shared" si="23"/>
        <v>13.997165286039461</v>
      </c>
      <c r="BI62" s="65">
        <f t="shared" si="24"/>
        <v>17.496456607549327</v>
      </c>
      <c r="BJ62" s="65">
        <f t="shared" si="25"/>
        <v>17.098356762407704</v>
      </c>
      <c r="BK62" s="65">
        <f t="shared" si="46"/>
        <v>2.8389823631254889</v>
      </c>
      <c r="BL62" s="72">
        <f t="shared" si="47"/>
        <v>7.1443037183920612</v>
      </c>
      <c r="BM62" s="65">
        <f t="shared" si="48"/>
        <v>5.8485152339234796</v>
      </c>
      <c r="BN62" s="36">
        <f t="shared" si="49"/>
        <v>6.5206387925479445</v>
      </c>
      <c r="BO62" s="63">
        <f t="shared" si="26"/>
        <v>8.1507984906849309</v>
      </c>
      <c r="BP62" s="63">
        <f t="shared" si="58"/>
        <v>6.8005918712004201</v>
      </c>
      <c r="BQ62" s="63">
        <f t="shared" si="50"/>
        <v>1.9170096482767249</v>
      </c>
      <c r="BR62" s="36">
        <f t="shared" si="51"/>
        <v>15.335920786516212</v>
      </c>
      <c r="BS62" s="63">
        <f t="shared" si="52"/>
        <v>14.704602466071574</v>
      </c>
      <c r="BT62" s="45">
        <f t="shared" si="70"/>
        <v>1.3853540081445408</v>
      </c>
      <c r="BU62" s="23">
        <f t="shared" si="27"/>
        <v>1.3333246235758267</v>
      </c>
      <c r="BV62" s="45">
        <f t="shared" si="54"/>
        <v>2.7186786317203673</v>
      </c>
      <c r="BW62" s="23">
        <f t="shared" si="28"/>
        <v>0.32336987011596902</v>
      </c>
      <c r="BX62" s="23">
        <f t="shared" si="55"/>
        <v>3.0420485018363363</v>
      </c>
      <c r="BY62" s="23">
        <f t="shared" si="29"/>
        <v>0.80221162187643347</v>
      </c>
      <c r="BZ62" s="23">
        <f t="shared" si="30"/>
        <v>3.84426012371277</v>
      </c>
      <c r="CA62" s="56">
        <f t="shared" si="86"/>
        <v>0</v>
      </c>
      <c r="CB62" s="76"/>
      <c r="CC62" s="76">
        <f t="shared" si="68"/>
        <v>0</v>
      </c>
      <c r="CD62" s="76">
        <f t="shared" si="68"/>
        <v>0</v>
      </c>
      <c r="CE62" s="76">
        <f t="shared" si="69"/>
        <v>0</v>
      </c>
      <c r="CF62" s="45">
        <v>3.8442601237127696</v>
      </c>
      <c r="CG62" s="81">
        <f t="shared" si="56"/>
        <v>0</v>
      </c>
      <c r="CH62" s="1">
        <v>3.8533241946929828</v>
      </c>
      <c r="CI62" s="73">
        <v>2.5654729812893091</v>
      </c>
      <c r="CJ62" s="73">
        <v>0.37622762329808446</v>
      </c>
      <c r="CK62" s="73">
        <f t="shared" si="57"/>
        <v>2.9417006045873935</v>
      </c>
      <c r="CL62" s="73">
        <v>0.91162359010558924</v>
      </c>
    </row>
    <row r="63" spans="1:90" x14ac:dyDescent="0.25">
      <c r="A63">
        <v>1994</v>
      </c>
      <c r="B63" s="41">
        <v>13554767.69714631</v>
      </c>
      <c r="C63" s="41"/>
      <c r="D63" s="41"/>
      <c r="E63" s="41"/>
      <c r="F63" s="41"/>
      <c r="G63" s="39">
        <v>9292770.7100080531</v>
      </c>
      <c r="H63" s="39">
        <v>1341168.020546502</v>
      </c>
      <c r="I63" s="39">
        <f t="shared" ref="I63:I79" si="99">B63*G63/O63</f>
        <v>9292770.7100080512</v>
      </c>
      <c r="J63" s="39">
        <f t="shared" ref="J63:J78" si="100">B63*H63/O63</f>
        <v>1341168.0205465017</v>
      </c>
      <c r="K63" s="41">
        <f t="shared" si="89"/>
        <v>10633938.730554553</v>
      </c>
      <c r="L63" s="39">
        <v>2920828.9665917577</v>
      </c>
      <c r="M63" s="39">
        <f t="shared" ref="M63:M79" si="101">B63*L63/O63</f>
        <v>2920828.9665917573</v>
      </c>
      <c r="N63" s="41">
        <f t="shared" si="60"/>
        <v>0</v>
      </c>
      <c r="O63" s="41">
        <v>13554767.697146311</v>
      </c>
      <c r="P63" s="2">
        <v>349204679</v>
      </c>
      <c r="Q63" s="2">
        <v>154379133</v>
      </c>
      <c r="R63" s="1">
        <f t="shared" si="35"/>
        <v>2.2619940416429207</v>
      </c>
      <c r="S63" s="23">
        <f t="shared" si="61"/>
        <v>3.8816111330359089</v>
      </c>
      <c r="T63" s="24"/>
      <c r="U63" s="24"/>
      <c r="V63" s="23">
        <f t="shared" ref="V63:V79" si="102">100*I63/$P63</f>
        <v>2.6611243402062352</v>
      </c>
      <c r="W63" s="23">
        <f t="shared" ref="W63:W79" si="103">100*J63/$P63</f>
        <v>0.38406358826208675</v>
      </c>
      <c r="X63" s="23">
        <f t="shared" si="62"/>
        <v>3.0451879284683221</v>
      </c>
      <c r="Y63" s="23">
        <f t="shared" ref="Y63:Y79" si="104">100*M63/P63</f>
        <v>0.83642320456758756</v>
      </c>
      <c r="Z63" s="23">
        <f t="shared" si="38"/>
        <v>3.8816111330359098</v>
      </c>
      <c r="AA63" s="83">
        <f t="shared" si="75"/>
        <v>0.68557211142500518</v>
      </c>
      <c r="AB63" s="83">
        <f t="shared" si="76"/>
        <v>9.8944375183121588E-2</v>
      </c>
      <c r="AC63" s="83">
        <f t="shared" si="77"/>
        <v>0.21548351339187319</v>
      </c>
      <c r="AD63" s="78">
        <f t="shared" si="39"/>
        <v>0</v>
      </c>
      <c r="AE63" s="14">
        <v>19961222</v>
      </c>
      <c r="AF63" s="16">
        <v>16882304</v>
      </c>
      <c r="AG63" s="16">
        <v>31910974</v>
      </c>
      <c r="AH63" s="16">
        <f t="shared" si="40"/>
        <v>11949752</v>
      </c>
      <c r="AI63" s="16">
        <v>4932552</v>
      </c>
      <c r="AJ63" s="16">
        <f t="shared" si="41"/>
        <v>36843526</v>
      </c>
      <c r="AK63" s="17">
        <v>1661034</v>
      </c>
      <c r="AL63" s="11">
        <v>18164712.02</v>
      </c>
      <c r="AM63" s="10">
        <v>14068209.98</v>
      </c>
      <c r="AN63" s="10">
        <v>28342142</v>
      </c>
      <c r="AO63" s="10">
        <f t="shared" si="42"/>
        <v>10177429.98</v>
      </c>
      <c r="AP63" s="10">
        <v>3890780</v>
      </c>
      <c r="AQ63" s="10">
        <f t="shared" si="43"/>
        <v>38519571.980000004</v>
      </c>
      <c r="AR63" s="12">
        <v>690450</v>
      </c>
      <c r="AT63" s="33">
        <f t="shared" si="78"/>
        <v>10.299204742449682</v>
      </c>
      <c r="AU63" s="33">
        <f t="shared" si="79"/>
        <v>15.668996360420628</v>
      </c>
      <c r="AV63" s="7">
        <f t="shared" si="80"/>
        <v>12.874005928062102</v>
      </c>
      <c r="AW63" s="7">
        <f t="shared" si="81"/>
        <v>12.020431568236875</v>
      </c>
      <c r="AX63" s="7">
        <f t="shared" si="64"/>
        <v>12.759730765698309</v>
      </c>
      <c r="AY63" s="7">
        <f t="shared" si="65"/>
        <v>77.738498514916486</v>
      </c>
      <c r="AZ63" s="40">
        <f t="shared" si="87"/>
        <v>17.175030591324795</v>
      </c>
      <c r="BA63" s="35">
        <f t="shared" si="82"/>
        <v>11.596076780540741</v>
      </c>
      <c r="BB63" s="35">
        <f t="shared" si="83"/>
        <v>18.803299091183639</v>
      </c>
      <c r="BC63" s="32">
        <f t="shared" si="84"/>
        <v>14.495095975675927</v>
      </c>
      <c r="BD63" s="32">
        <f t="shared" si="85"/>
        <v>5.8257736864105576</v>
      </c>
      <c r="BE63" s="32">
        <f t="shared" si="66"/>
        <v>12.204535202600283</v>
      </c>
      <c r="BF63" s="32">
        <f t="shared" si="67"/>
        <v>187.01758149355612</v>
      </c>
      <c r="BG63" s="37">
        <f t="shared" si="88"/>
        <v>19.669275402463082</v>
      </c>
      <c r="BH63" s="72">
        <f t="shared" si="23"/>
        <v>13.248525427171026</v>
      </c>
      <c r="BI63" s="65">
        <f t="shared" si="24"/>
        <v>16.560656783963783</v>
      </c>
      <c r="BJ63" s="65">
        <f t="shared" si="25"/>
        <v>16.413657337683166</v>
      </c>
      <c r="BK63" s="65">
        <f t="shared" si="46"/>
        <v>2.7981137527670645</v>
      </c>
      <c r="BL63" s="72">
        <f t="shared" si="47"/>
        <v>7.5480098181275954</v>
      </c>
      <c r="BM63" s="65">
        <f t="shared" si="48"/>
        <v>6.0924873684560108</v>
      </c>
      <c r="BN63" s="36">
        <f t="shared" si="49"/>
        <v>6.2005276123947173</v>
      </c>
      <c r="BO63" s="63">
        <f t="shared" si="26"/>
        <v>7.750659515493397</v>
      </c>
      <c r="BP63" s="63">
        <f t="shared" si="58"/>
        <v>6.5258758589073089</v>
      </c>
      <c r="BQ63" s="63">
        <f t="shared" si="50"/>
        <v>1.8757751754507113</v>
      </c>
      <c r="BR63" s="36">
        <f t="shared" si="51"/>
        <v>16.127659813997475</v>
      </c>
      <c r="BS63" s="63">
        <f t="shared" si="52"/>
        <v>15.323613590275064</v>
      </c>
      <c r="BT63" s="45">
        <f t="shared" si="70"/>
        <v>1.3316871800769274</v>
      </c>
      <c r="BU63" s="23">
        <f t="shared" si="27"/>
        <v>1.3294371601293076</v>
      </c>
      <c r="BV63" s="45">
        <f t="shared" si="54"/>
        <v>2.6611243402062348</v>
      </c>
      <c r="BW63" s="23">
        <f t="shared" si="28"/>
        <v>0.38406358826208681</v>
      </c>
      <c r="BX63" s="23">
        <f t="shared" si="55"/>
        <v>3.0451879284683216</v>
      </c>
      <c r="BY63" s="23">
        <f t="shared" si="29"/>
        <v>0.83642320456758756</v>
      </c>
      <c r="BZ63" s="23">
        <f t="shared" si="30"/>
        <v>3.8816111330359093</v>
      </c>
      <c r="CA63" s="56">
        <f t="shared" si="86"/>
        <v>0</v>
      </c>
      <c r="CB63" s="76"/>
      <c r="CC63" s="76">
        <f t="shared" si="68"/>
        <v>0</v>
      </c>
      <c r="CD63" s="76">
        <f t="shared" si="68"/>
        <v>0</v>
      </c>
      <c r="CE63" s="76">
        <f t="shared" si="69"/>
        <v>0</v>
      </c>
      <c r="CF63" s="23">
        <v>3.8816111330359093</v>
      </c>
      <c r="CG63" s="81">
        <f t="shared" si="56"/>
        <v>0</v>
      </c>
      <c r="CH63" s="1">
        <v>3.8816075649393098</v>
      </c>
      <c r="CI63" s="73">
        <v>2.5730032253744701</v>
      </c>
      <c r="CJ63" s="73">
        <v>0.39902282182279603</v>
      </c>
      <c r="CK63" s="73">
        <f t="shared" si="57"/>
        <v>2.9720260471972662</v>
      </c>
      <c r="CL63" s="73">
        <v>0.90958151774204399</v>
      </c>
    </row>
    <row r="64" spans="1:90" x14ac:dyDescent="0.25">
      <c r="A64">
        <v>1995</v>
      </c>
      <c r="B64" s="41">
        <v>25199271.973848328</v>
      </c>
      <c r="C64" s="41"/>
      <c r="D64" s="41"/>
      <c r="E64" s="41"/>
      <c r="F64" s="41"/>
      <c r="G64" s="39">
        <v>17467540.97145598</v>
      </c>
      <c r="H64" s="39">
        <v>2188787.9845735026</v>
      </c>
      <c r="I64" s="39">
        <f t="shared" si="99"/>
        <v>17467540.97145598</v>
      </c>
      <c r="J64" s="39">
        <f t="shared" si="100"/>
        <v>2188787.9845735026</v>
      </c>
      <c r="K64" s="41">
        <f t="shared" si="89"/>
        <v>19656328.956029482</v>
      </c>
      <c r="L64" s="39">
        <v>5542943.0178188477</v>
      </c>
      <c r="M64" s="39">
        <f t="shared" si="101"/>
        <v>5542943.0178188477</v>
      </c>
      <c r="N64" s="41">
        <f t="shared" si="60"/>
        <v>0</v>
      </c>
      <c r="O64" s="41">
        <v>25199271.973848328</v>
      </c>
      <c r="P64" s="2">
        <v>705640892.09187198</v>
      </c>
      <c r="Q64" s="2">
        <v>156927317</v>
      </c>
      <c r="R64" s="1">
        <f t="shared" si="35"/>
        <v>4.4966096762609657</v>
      </c>
      <c r="S64" s="23">
        <f t="shared" si="61"/>
        <v>3.5711184337893318</v>
      </c>
      <c r="T64" s="24"/>
      <c r="U64" s="24"/>
      <c r="V64" s="23">
        <f t="shared" si="102"/>
        <v>2.4754150683747174</v>
      </c>
      <c r="W64" s="23">
        <f t="shared" si="103"/>
        <v>0.31018440244935946</v>
      </c>
      <c r="X64" s="23">
        <f t="shared" si="62"/>
        <v>2.785599470824077</v>
      </c>
      <c r="Y64" s="23">
        <f t="shared" si="104"/>
        <v>0.78551896296525514</v>
      </c>
      <c r="Z64" s="23">
        <f t="shared" si="38"/>
        <v>3.5711184337893322</v>
      </c>
      <c r="AA64" s="83">
        <f t="shared" si="75"/>
        <v>0.69317641357193571</v>
      </c>
      <c r="AB64" s="83">
        <f t="shared" si="76"/>
        <v>8.6859175409710845E-2</v>
      </c>
      <c r="AC64" s="83">
        <f t="shared" si="77"/>
        <v>0.2199644110183534</v>
      </c>
      <c r="AD64" s="78">
        <f t="shared" si="39"/>
        <v>0</v>
      </c>
      <c r="AE64" s="14">
        <v>20054118</v>
      </c>
      <c r="AF64" s="16">
        <v>17989451</v>
      </c>
      <c r="AG64" s="16">
        <v>32668738</v>
      </c>
      <c r="AH64" s="16">
        <f t="shared" si="40"/>
        <v>12614620</v>
      </c>
      <c r="AI64" s="16">
        <v>5374831</v>
      </c>
      <c r="AJ64" s="16">
        <f t="shared" si="41"/>
        <v>38043569</v>
      </c>
      <c r="AK64" s="17">
        <v>1759703</v>
      </c>
      <c r="AL64" s="11">
        <v>18249247.379999999</v>
      </c>
      <c r="AM64" s="10">
        <v>14831516.619999999</v>
      </c>
      <c r="AN64" s="10">
        <v>28870418</v>
      </c>
      <c r="AO64" s="10">
        <f t="shared" si="42"/>
        <v>10621170.620000001</v>
      </c>
      <c r="AP64" s="10">
        <v>4210346</v>
      </c>
      <c r="AQ64" s="10">
        <f t="shared" si="43"/>
        <v>39491588.620000005</v>
      </c>
      <c r="AR64" s="12">
        <v>700540</v>
      </c>
      <c r="AT64" s="33">
        <f t="shared" si="78"/>
        <v>9.5127089425105051</v>
      </c>
      <c r="AU64" s="33">
        <f t="shared" si="79"/>
        <v>13.695118520308444</v>
      </c>
      <c r="AV64" s="7">
        <f t="shared" si="80"/>
        <v>11.890886178138132</v>
      </c>
      <c r="AW64" s="7">
        <f t="shared" si="81"/>
        <v>9.0563602933052607</v>
      </c>
      <c r="AX64" s="7">
        <f t="shared" si="64"/>
        <v>11.490421710776983</v>
      </c>
      <c r="AY64" s="7">
        <f t="shared" si="65"/>
        <v>70.051243482996767</v>
      </c>
      <c r="AZ64" s="40">
        <f t="shared" si="87"/>
        <v>15.671598312803324</v>
      </c>
      <c r="BA64" s="35">
        <f t="shared" si="82"/>
        <v>10.764243043281631</v>
      </c>
      <c r="BB64" s="35">
        <f t="shared" si="83"/>
        <v>16.611090414587775</v>
      </c>
      <c r="BC64" s="32">
        <f t="shared" si="84"/>
        <v>13.455303804102039</v>
      </c>
      <c r="BD64" s="32">
        <f t="shared" si="85"/>
        <v>4.5829605599186021</v>
      </c>
      <c r="BE64" s="32">
        <f t="shared" si="66"/>
        <v>11.069107788985223</v>
      </c>
      <c r="BF64" s="32">
        <f t="shared" si="67"/>
        <v>175.96337583972343</v>
      </c>
      <c r="BG64" s="37">
        <f t="shared" si="88"/>
        <v>18.079072246946492</v>
      </c>
      <c r="BH64" s="72">
        <f t="shared" si="23"/>
        <v>13.579643229059144</v>
      </c>
      <c r="BI64" s="65">
        <f t="shared" si="24"/>
        <v>16.97455403632393</v>
      </c>
      <c r="BJ64" s="65">
        <f t="shared" si="25"/>
        <v>16.402880433615721</v>
      </c>
      <c r="BK64" s="65">
        <f t="shared" si="46"/>
        <v>2.7974569556040025</v>
      </c>
      <c r="BL64" s="72">
        <f t="shared" si="47"/>
        <v>7.3639637148941821</v>
      </c>
      <c r="BM64" s="65">
        <f t="shared" si="48"/>
        <v>6.0964902112596082</v>
      </c>
      <c r="BN64" s="36">
        <f t="shared" si="49"/>
        <v>6.1173201479643478</v>
      </c>
      <c r="BO64" s="63">
        <f t="shared" si="26"/>
        <v>7.6466501849554351</v>
      </c>
      <c r="BP64" s="63">
        <f t="shared" si="58"/>
        <v>6.2905748063548979</v>
      </c>
      <c r="BQ64" s="63">
        <f t="shared" si="50"/>
        <v>1.8390524506952426</v>
      </c>
      <c r="BR64" s="36">
        <f t="shared" si="51"/>
        <v>16.347027388010233</v>
      </c>
      <c r="BS64" s="63">
        <f t="shared" si="52"/>
        <v>15.896798476822415</v>
      </c>
      <c r="BT64" s="45">
        <f t="shared" si="70"/>
        <v>1.2156518780778038</v>
      </c>
      <c r="BU64" s="23">
        <f t="shared" si="27"/>
        <v>1.2597631902969135</v>
      </c>
      <c r="BV64" s="45">
        <f t="shared" si="54"/>
        <v>2.4754150683747174</v>
      </c>
      <c r="BW64" s="23">
        <f t="shared" si="28"/>
        <v>0.31018440244935946</v>
      </c>
      <c r="BX64" s="23">
        <f t="shared" si="55"/>
        <v>2.785599470824077</v>
      </c>
      <c r="BY64" s="23">
        <f t="shared" si="29"/>
        <v>0.78551896296525514</v>
      </c>
      <c r="BZ64" s="23">
        <f t="shared" si="30"/>
        <v>3.5711184337893322</v>
      </c>
      <c r="CA64" s="56">
        <f t="shared" si="86"/>
        <v>0</v>
      </c>
      <c r="CB64" s="76"/>
      <c r="CC64" s="76">
        <f t="shared" si="68"/>
        <v>0</v>
      </c>
      <c r="CD64" s="76">
        <f t="shared" si="68"/>
        <v>0</v>
      </c>
      <c r="CE64" s="76">
        <f t="shared" si="69"/>
        <v>0</v>
      </c>
      <c r="CF64" s="23">
        <v>3.5711184337893322</v>
      </c>
      <c r="CG64" s="81">
        <f t="shared" si="56"/>
        <v>0</v>
      </c>
      <c r="CH64" s="1">
        <v>3.89966309865788</v>
      </c>
      <c r="CI64" s="73">
        <v>2.6016390809676699</v>
      </c>
      <c r="CJ64" s="73">
        <v>0.41375119292121998</v>
      </c>
      <c r="CK64" s="73">
        <f t="shared" si="57"/>
        <v>3.0153902738888898</v>
      </c>
      <c r="CL64" s="73">
        <v>0.88427282476898905</v>
      </c>
    </row>
    <row r="65" spans="1:90" x14ac:dyDescent="0.25">
      <c r="A65">
        <v>1996</v>
      </c>
      <c r="B65" s="41">
        <v>29672858.926013649</v>
      </c>
      <c r="C65" s="41"/>
      <c r="D65" s="41"/>
      <c r="E65" s="41"/>
      <c r="F65" s="41"/>
      <c r="G65" s="39">
        <v>21092295.763741292</v>
      </c>
      <c r="H65" s="39">
        <v>3208877.8108412158</v>
      </c>
      <c r="I65" s="39">
        <f t="shared" si="99"/>
        <v>21092295.763741292</v>
      </c>
      <c r="J65" s="39">
        <f t="shared" si="100"/>
        <v>3208877.8108412158</v>
      </c>
      <c r="K65" s="41">
        <f t="shared" si="89"/>
        <v>24301173.57458251</v>
      </c>
      <c r="L65" s="39">
        <v>5371685.3514311407</v>
      </c>
      <c r="M65" s="39">
        <f t="shared" si="101"/>
        <v>5371685.3514311407</v>
      </c>
      <c r="N65" s="41">
        <f t="shared" si="60"/>
        <v>0</v>
      </c>
      <c r="O65" s="41">
        <v>29672858.926013649</v>
      </c>
      <c r="P65" s="2">
        <v>843965631.318905</v>
      </c>
      <c r="Q65" s="2">
        <v>159486175</v>
      </c>
      <c r="R65" s="1">
        <f t="shared" si="35"/>
        <v>5.2917792486960389</v>
      </c>
      <c r="S65" s="23">
        <f t="shared" si="61"/>
        <v>3.5158847499088881</v>
      </c>
      <c r="T65" s="24"/>
      <c r="U65" s="24"/>
      <c r="V65" s="23">
        <f t="shared" si="102"/>
        <v>2.4991889457369685</v>
      </c>
      <c r="W65" s="23">
        <f t="shared" si="103"/>
        <v>0.38021427552998227</v>
      </c>
      <c r="X65" s="23">
        <f t="shared" si="62"/>
        <v>2.8794032212669509</v>
      </c>
      <c r="Y65" s="23">
        <f t="shared" si="104"/>
        <v>0.63648152864193697</v>
      </c>
      <c r="Z65" s="23">
        <f t="shared" si="38"/>
        <v>3.5158847499088877</v>
      </c>
      <c r="AA65" s="83">
        <f t="shared" si="75"/>
        <v>0.71082789212636555</v>
      </c>
      <c r="AB65" s="83">
        <f t="shared" si="76"/>
        <v>0.10814184837538697</v>
      </c>
      <c r="AC65" s="83">
        <f t="shared" si="77"/>
        <v>0.1810302594982475</v>
      </c>
      <c r="AD65" s="78">
        <f t="shared" si="39"/>
        <v>0</v>
      </c>
      <c r="AE65" s="14">
        <v>20027240</v>
      </c>
      <c r="AF65" s="16">
        <v>18843107</v>
      </c>
      <c r="AG65" s="16">
        <v>33131270</v>
      </c>
      <c r="AH65" s="16">
        <f t="shared" si="40"/>
        <v>13104030</v>
      </c>
      <c r="AI65" s="16">
        <v>5739077</v>
      </c>
      <c r="AJ65" s="16">
        <f t="shared" si="41"/>
        <v>38870347</v>
      </c>
      <c r="AK65" s="17">
        <v>1868529</v>
      </c>
      <c r="AL65" s="11">
        <v>18224788.399999999</v>
      </c>
      <c r="AM65" s="10">
        <v>15761142.6</v>
      </c>
      <c r="AN65" s="10">
        <v>29423373</v>
      </c>
      <c r="AO65" s="10">
        <f t="shared" si="42"/>
        <v>11198584.600000001</v>
      </c>
      <c r="AP65" s="10">
        <v>4562558</v>
      </c>
      <c r="AQ65" s="10">
        <f t="shared" si="43"/>
        <v>40621957.600000001</v>
      </c>
      <c r="AR65" s="12">
        <v>735427</v>
      </c>
      <c r="AT65" s="33">
        <f t="shared" si="78"/>
        <v>9.6244082537825264</v>
      </c>
      <c r="AU65" s="33">
        <f t="shared" si="79"/>
        <v>14.141758685871766</v>
      </c>
      <c r="AV65" s="7">
        <f t="shared" si="80"/>
        <v>12.030510317228156</v>
      </c>
      <c r="AW65" s="7">
        <f t="shared" si="81"/>
        <v>10.565970884285569</v>
      </c>
      <c r="AX65" s="7">
        <f t="shared" si="64"/>
        <v>11.814275958034145</v>
      </c>
      <c r="AY65" s="7">
        <f t="shared" si="65"/>
        <v>54.326159487626619</v>
      </c>
      <c r="AZ65" s="40">
        <f t="shared" si="87"/>
        <v>15.70782054080982</v>
      </c>
      <c r="BA65" s="35">
        <f t="shared" si="82"/>
        <v>10.837264254043795</v>
      </c>
      <c r="BB65" s="35">
        <f t="shared" si="83"/>
        <v>16.907065613762107</v>
      </c>
      <c r="BC65" s="32">
        <f t="shared" si="84"/>
        <v>13.546580317554744</v>
      </c>
      <c r="BD65" s="32">
        <f t="shared" si="85"/>
        <v>5.4148736336441097</v>
      </c>
      <c r="BE65" s="32">
        <f t="shared" si="66"/>
        <v>11.304846766974732</v>
      </c>
      <c r="BF65" s="32">
        <f t="shared" si="67"/>
        <v>138.0286615275962</v>
      </c>
      <c r="BG65" s="37">
        <f t="shared" si="88"/>
        <v>17.955772526202967</v>
      </c>
      <c r="BH65" s="72">
        <f t="shared" si="23"/>
        <v>17.715973933284555</v>
      </c>
      <c r="BI65" s="65">
        <f t="shared" si="24"/>
        <v>22.144967416605692</v>
      </c>
      <c r="BJ65" s="65">
        <f t="shared" si="25"/>
        <v>21.746937514927733</v>
      </c>
      <c r="BK65" s="65">
        <f t="shared" si="46"/>
        <v>3.079472943709523</v>
      </c>
      <c r="BL65" s="72">
        <f t="shared" si="47"/>
        <v>5.6446233425598589</v>
      </c>
      <c r="BM65" s="65">
        <f t="shared" si="48"/>
        <v>4.5983486148961008</v>
      </c>
      <c r="BN65" s="36">
        <f t="shared" si="49"/>
        <v>7.8514593520687672</v>
      </c>
      <c r="BO65" s="63">
        <f t="shared" si="26"/>
        <v>9.8143241900859586</v>
      </c>
      <c r="BP65" s="63">
        <f t="shared" si="58"/>
        <v>8.1902169026789711</v>
      </c>
      <c r="BQ65" s="63">
        <f t="shared" si="50"/>
        <v>2.1029403813578735</v>
      </c>
      <c r="BR65" s="36">
        <f t="shared" si="51"/>
        <v>12.736485730344025</v>
      </c>
      <c r="BS65" s="63">
        <f t="shared" si="52"/>
        <v>12.209688850522456</v>
      </c>
      <c r="BT65" s="45">
        <f t="shared" si="70"/>
        <v>1.2085707990456449</v>
      </c>
      <c r="BU65" s="23">
        <f t="shared" si="27"/>
        <v>1.2906181466913236</v>
      </c>
      <c r="BV65" s="45">
        <f t="shared" si="54"/>
        <v>2.4991889457369685</v>
      </c>
      <c r="BW65" s="23">
        <f t="shared" si="28"/>
        <v>0.38021427552998227</v>
      </c>
      <c r="BX65" s="23">
        <f t="shared" si="55"/>
        <v>2.8794032212669509</v>
      </c>
      <c r="BY65" s="23">
        <f t="shared" si="29"/>
        <v>0.63648152864193697</v>
      </c>
      <c r="BZ65" s="23">
        <f t="shared" si="30"/>
        <v>3.5158847499088877</v>
      </c>
      <c r="CA65" s="56">
        <f t="shared" si="86"/>
        <v>0</v>
      </c>
      <c r="CB65" s="76"/>
      <c r="CC65" s="76">
        <f t="shared" si="68"/>
        <v>0</v>
      </c>
      <c r="CD65" s="76">
        <f t="shared" si="68"/>
        <v>0</v>
      </c>
      <c r="CE65" s="76">
        <f t="shared" si="69"/>
        <v>0</v>
      </c>
      <c r="CF65" s="23">
        <v>3.5158847499088877</v>
      </c>
      <c r="CG65" s="81">
        <f t="shared" si="56"/>
        <v>0</v>
      </c>
      <c r="CH65" s="1">
        <v>3.8096536497014499</v>
      </c>
      <c r="CI65" s="73">
        <v>2.6180925504980901</v>
      </c>
      <c r="CJ65" s="73">
        <v>0.43461257179197998</v>
      </c>
      <c r="CK65" s="73">
        <f t="shared" si="57"/>
        <v>3.0527051222900701</v>
      </c>
      <c r="CL65" s="73">
        <v>0.75694852741137897</v>
      </c>
    </row>
    <row r="66" spans="1:90" x14ac:dyDescent="0.25">
      <c r="A66">
        <v>1997</v>
      </c>
      <c r="B66" s="41">
        <v>32504835.892985098</v>
      </c>
      <c r="C66" s="41"/>
      <c r="D66" s="41"/>
      <c r="E66" s="41"/>
      <c r="F66" s="41"/>
      <c r="G66" s="39">
        <v>20872485.70237403</v>
      </c>
      <c r="H66" s="39">
        <v>3854399.902027755</v>
      </c>
      <c r="I66" s="39">
        <f t="shared" si="99"/>
        <v>20872485.70237403</v>
      </c>
      <c r="J66" s="39">
        <f t="shared" si="100"/>
        <v>3854399.902027755</v>
      </c>
      <c r="K66" s="41">
        <f t="shared" si="89"/>
        <v>24726885.604401786</v>
      </c>
      <c r="L66" s="39">
        <v>7777950.2885833122</v>
      </c>
      <c r="M66" s="39">
        <f t="shared" si="101"/>
        <v>7777950.2885833122</v>
      </c>
      <c r="N66" s="41">
        <f t="shared" ref="N66:N79" si="105">B66-K66-M66</f>
        <v>0</v>
      </c>
      <c r="O66" s="41">
        <v>32504835.892985098</v>
      </c>
      <c r="P66" s="2">
        <v>939146616.91183996</v>
      </c>
      <c r="Q66" s="2">
        <v>162043825</v>
      </c>
      <c r="R66" s="1">
        <f t="shared" si="35"/>
        <v>5.795633477004384</v>
      </c>
      <c r="S66" s="23">
        <f t="shared" ref="S66:S79" si="106">100*B66/P66</f>
        <v>3.4611034430246375</v>
      </c>
      <c r="T66" s="24"/>
      <c r="U66" s="24"/>
      <c r="V66" s="23">
        <f t="shared" si="102"/>
        <v>2.2224949040447197</v>
      </c>
      <c r="W66" s="23">
        <f t="shared" si="103"/>
        <v>0.41041513993864248</v>
      </c>
      <c r="X66" s="23">
        <f t="shared" ref="X66:X79" si="107">SUM(T66:W66)</f>
        <v>2.6329100439833621</v>
      </c>
      <c r="Y66" s="23">
        <f t="shared" si="104"/>
        <v>0.82819339904127531</v>
      </c>
      <c r="Z66" s="23">
        <f t="shared" si="38"/>
        <v>3.4611034430246375</v>
      </c>
      <c r="AA66" s="83">
        <f t="shared" si="75"/>
        <v>0.64213478176268979</v>
      </c>
      <c r="AB66" s="83">
        <f t="shared" si="76"/>
        <v>0.11857927585659883</v>
      </c>
      <c r="AC66" s="83">
        <f t="shared" si="77"/>
        <v>0.23928594238071141</v>
      </c>
      <c r="AD66" s="78">
        <f t="shared" si="39"/>
        <v>0</v>
      </c>
      <c r="AE66" s="14">
        <v>20568128</v>
      </c>
      <c r="AF66" s="16">
        <v>20066317</v>
      </c>
      <c r="AG66" s="16">
        <v>34229388</v>
      </c>
      <c r="AH66" s="16">
        <f t="shared" si="40"/>
        <v>13661260</v>
      </c>
      <c r="AI66" s="16">
        <v>6405057</v>
      </c>
      <c r="AJ66" s="16">
        <f t="shared" si="41"/>
        <v>40634445</v>
      </c>
      <c r="AK66" s="17">
        <v>1947504</v>
      </c>
      <c r="AL66" s="10">
        <v>18606189</v>
      </c>
      <c r="AM66" s="10">
        <v>17097444</v>
      </c>
      <c r="AN66" s="10">
        <v>30565641</v>
      </c>
      <c r="AO66" s="10">
        <f t="shared" si="42"/>
        <v>11959452</v>
      </c>
      <c r="AP66" s="10">
        <v>5137992</v>
      </c>
      <c r="AQ66" s="10">
        <f t="shared" si="43"/>
        <v>42525093</v>
      </c>
      <c r="AR66" s="12">
        <v>761071</v>
      </c>
      <c r="AT66" s="33">
        <f t="shared" si="78"/>
        <v>8.4171315080343092</v>
      </c>
      <c r="AU66" s="33">
        <f t="shared" si="79"/>
        <v>12.634215643951979</v>
      </c>
      <c r="AV66" s="7">
        <f t="shared" si="80"/>
        <v>10.521414385042887</v>
      </c>
      <c r="AW66" s="7">
        <f t="shared" si="81"/>
        <v>10.383239230122058</v>
      </c>
      <c r="AX66" s="7">
        <f t="shared" ref="AX66:AX79" si="108">100*K66/AJ66/R66</f>
        <v>10.499634347361759</v>
      </c>
      <c r="AY66" s="7">
        <f t="shared" ref="AY66:AY79" si="109">100*M66/AK66/R66</f>
        <v>68.910577960507197</v>
      </c>
      <c r="AZ66" s="40">
        <f t="shared" si="87"/>
        <v>13.689581857334659</v>
      </c>
      <c r="BA66" s="35">
        <f t="shared" si="82"/>
        <v>9.4260499963187918</v>
      </c>
      <c r="BB66" s="35">
        <f t="shared" si="83"/>
        <v>14.828074661797375</v>
      </c>
      <c r="BC66" s="32">
        <f t="shared" si="84"/>
        <v>11.782562495398489</v>
      </c>
      <c r="BD66" s="32">
        <f t="shared" si="85"/>
        <v>5.5608935186635557</v>
      </c>
      <c r="BE66" s="32">
        <f t="shared" ref="BE66:BE79" si="110">100*K66/AQ66/R66</f>
        <v>10.032824958383566</v>
      </c>
      <c r="BF66" s="32">
        <f t="shared" ref="BF66:BF79" si="111">100*M66/AR66/R66</f>
        <v>176.33522525546184</v>
      </c>
      <c r="BG66" s="37">
        <f t="shared" si="88"/>
        <v>15.448760322752047</v>
      </c>
      <c r="BH66" s="72">
        <f t="shared" ref="BH66:BH79" si="112">100*AT66/AY66</f>
        <v>12.214571053022057</v>
      </c>
      <c r="BI66" s="65">
        <f t="shared" ref="BI66:BI79" si="113">100*AV66/AY66</f>
        <v>15.268213816277569</v>
      </c>
      <c r="BJ66" s="65">
        <f t="shared" ref="BJ66:BJ79" si="114">100*AX66/AY66</f>
        <v>15.236607583496285</v>
      </c>
      <c r="BK66" s="65">
        <f t="shared" si="46"/>
        <v>2.7237009259714346</v>
      </c>
      <c r="BL66" s="72">
        <f t="shared" si="47"/>
        <v>8.1869432472013486</v>
      </c>
      <c r="BM66" s="65">
        <f t="shared" si="48"/>
        <v>6.5631407419271071</v>
      </c>
      <c r="BN66" s="36">
        <f t="shared" si="49"/>
        <v>5.3455286558105488</v>
      </c>
      <c r="BO66" s="63">
        <f t="shared" ref="BO66:BO79" si="115">100*BC66/BF66</f>
        <v>6.6819108197631847</v>
      </c>
      <c r="BP66" s="63">
        <f t="shared" si="58"/>
        <v>5.689631747626561</v>
      </c>
      <c r="BQ66" s="63">
        <f t="shared" si="50"/>
        <v>1.7386455268218148</v>
      </c>
      <c r="BR66" s="36">
        <f t="shared" si="51"/>
        <v>18.707223632839526</v>
      </c>
      <c r="BS66" s="63">
        <f t="shared" si="52"/>
        <v>17.57582993692257</v>
      </c>
      <c r="BT66" s="45">
        <f t="shared" si="70"/>
        <v>1.0683815828840297</v>
      </c>
      <c r="BU66" s="23">
        <f t="shared" ref="BU66:BU79" si="116">AZ66*AH66/$Q66</f>
        <v>1.1541133211606902</v>
      </c>
      <c r="BV66" s="45">
        <f t="shared" si="54"/>
        <v>2.2224949040447202</v>
      </c>
      <c r="BW66" s="23">
        <f t="shared" ref="BW66:BW79" si="117">AW66*AI66/$Q66</f>
        <v>0.41041513993864248</v>
      </c>
      <c r="BX66" s="23">
        <f t="shared" si="55"/>
        <v>2.6329100439833626</v>
      </c>
      <c r="BY66" s="23">
        <f t="shared" ref="BY66:BY79" si="118">Y66</f>
        <v>0.82819339904127531</v>
      </c>
      <c r="BZ66" s="23">
        <f t="shared" ref="BZ66:BZ79" si="119">BX66+BY66</f>
        <v>3.4611034430246379</v>
      </c>
      <c r="CA66" s="56">
        <f t="shared" si="86"/>
        <v>0</v>
      </c>
      <c r="CB66" s="76"/>
      <c r="CC66" s="76">
        <f t="shared" ref="CC66:CD79" si="120">BX66-X66</f>
        <v>0</v>
      </c>
      <c r="CD66" s="76">
        <f t="shared" si="120"/>
        <v>0</v>
      </c>
      <c r="CE66" s="76">
        <f t="shared" ref="CE66:CE79" si="121">BZ66-S66</f>
        <v>0</v>
      </c>
      <c r="CF66" s="23">
        <v>3.4611034430246379</v>
      </c>
      <c r="CG66" s="81">
        <f t="shared" si="56"/>
        <v>0</v>
      </c>
      <c r="CH66" s="1">
        <v>3.7616461631114002</v>
      </c>
      <c r="CI66" s="73">
        <v>2.3034813426993201</v>
      </c>
      <c r="CJ66" s="73">
        <v>0.47333489528634898</v>
      </c>
      <c r="CK66" s="73">
        <f t="shared" si="57"/>
        <v>2.7768162379856691</v>
      </c>
      <c r="CL66" s="73">
        <v>0.98482992512572698</v>
      </c>
    </row>
    <row r="67" spans="1:90" x14ac:dyDescent="0.25">
      <c r="A67">
        <v>1998</v>
      </c>
      <c r="B67" s="41">
        <v>38747244.503428102</v>
      </c>
      <c r="C67" s="41"/>
      <c r="D67" s="41"/>
      <c r="E67" s="41"/>
      <c r="F67" s="41"/>
      <c r="G67" s="39">
        <v>26318598.51717563</v>
      </c>
      <c r="H67" s="39">
        <v>4451159.8487367118</v>
      </c>
      <c r="I67" s="39">
        <f t="shared" si="99"/>
        <v>26318598.51717563</v>
      </c>
      <c r="J67" s="39">
        <f t="shared" si="100"/>
        <v>4451159.8487367118</v>
      </c>
      <c r="K67" s="41">
        <f t="shared" si="89"/>
        <v>30769758.365912341</v>
      </c>
      <c r="L67" s="39">
        <v>7977486.1375157572</v>
      </c>
      <c r="M67" s="39">
        <f t="shared" si="101"/>
        <v>7977486.1375157572</v>
      </c>
      <c r="N67" s="41">
        <f t="shared" si="105"/>
        <v>0</v>
      </c>
      <c r="O67" s="41">
        <v>38747244.503428102</v>
      </c>
      <c r="P67" s="2">
        <v>979275748.88334095</v>
      </c>
      <c r="Q67" s="2">
        <v>164588383</v>
      </c>
      <c r="R67" s="1">
        <f t="shared" ref="R67:R79" si="122">P67/Q67</f>
        <v>5.9498473162795511</v>
      </c>
      <c r="S67" s="23">
        <f t="shared" si="106"/>
        <v>3.9567246046490201</v>
      </c>
      <c r="T67" s="24"/>
      <c r="U67" s="24"/>
      <c r="V67" s="23">
        <f t="shared" si="102"/>
        <v>2.68755746756585</v>
      </c>
      <c r="W67" s="23">
        <f t="shared" si="103"/>
        <v>0.4545359010281147</v>
      </c>
      <c r="X67" s="23">
        <f t="shared" si="107"/>
        <v>3.1420933685939647</v>
      </c>
      <c r="Y67" s="23">
        <f t="shared" si="104"/>
        <v>0.81463123605505505</v>
      </c>
      <c r="Z67" s="23">
        <f t="shared" ref="Z67:Z79" si="123">X67+Y67</f>
        <v>3.9567246046490196</v>
      </c>
      <c r="AA67" s="83">
        <f t="shared" si="75"/>
        <v>0.67923793948359701</v>
      </c>
      <c r="AB67" s="83">
        <f t="shared" si="76"/>
        <v>0.11487681010046799</v>
      </c>
      <c r="AC67" s="83">
        <f t="shared" si="77"/>
        <v>0.20588525041593506</v>
      </c>
      <c r="AD67" s="78">
        <f t="shared" ref="AD67:AD79" si="124">Z67-X67-Y67</f>
        <v>0</v>
      </c>
      <c r="AE67" s="14">
        <v>21333330</v>
      </c>
      <c r="AF67" s="16">
        <v>21427755</v>
      </c>
      <c r="AG67" s="16">
        <v>35792554</v>
      </c>
      <c r="AH67" s="16">
        <f t="shared" ref="AH67:AH79" si="125">AG67-AE67</f>
        <v>14459224</v>
      </c>
      <c r="AI67" s="16">
        <v>6968531</v>
      </c>
      <c r="AJ67" s="16">
        <f t="shared" ref="AJ67:AJ79" si="126">AG67+AI67</f>
        <v>42761085</v>
      </c>
      <c r="AK67" s="17">
        <v>2125958</v>
      </c>
      <c r="AL67" s="10">
        <v>19530294</v>
      </c>
      <c r="AM67" s="10">
        <v>18620801</v>
      </c>
      <c r="AN67" s="10">
        <v>32409205</v>
      </c>
      <c r="AO67" s="10">
        <f t="shared" ref="AO67:AO79" si="127">AN67-AL67</f>
        <v>12878911</v>
      </c>
      <c r="AP67" s="10">
        <v>5741890</v>
      </c>
      <c r="AQ67" s="10">
        <f t="shared" ref="AQ67:AQ79" si="128">AN67+AO67</f>
        <v>45288116</v>
      </c>
      <c r="AR67" s="12">
        <v>804729</v>
      </c>
      <c r="AT67" s="33">
        <f t="shared" si="78"/>
        <v>9.8867655614905434</v>
      </c>
      <c r="AU67" s="33">
        <f t="shared" si="79"/>
        <v>14.291484778316281</v>
      </c>
      <c r="AV67" s="7">
        <f t="shared" si="80"/>
        <v>12.358456951863179</v>
      </c>
      <c r="AW67" s="7">
        <f t="shared" si="81"/>
        <v>10.735595345082837</v>
      </c>
      <c r="AX67" s="7">
        <f t="shared" si="108"/>
        <v>12.093988418953908</v>
      </c>
      <c r="AY67" s="7">
        <f t="shared" si="109"/>
        <v>63.067491400861542</v>
      </c>
      <c r="AZ67" s="40">
        <f t="shared" si="87"/>
        <v>16.005223063860495</v>
      </c>
      <c r="BA67" s="35">
        <f t="shared" si="82"/>
        <v>10.918891415108474</v>
      </c>
      <c r="BB67" s="35">
        <f t="shared" si="83"/>
        <v>16.445824989805249</v>
      </c>
      <c r="BC67" s="32">
        <f t="shared" si="84"/>
        <v>13.648614268885591</v>
      </c>
      <c r="BD67" s="32">
        <f t="shared" si="85"/>
        <v>5.8088241285047655</v>
      </c>
      <c r="BE67" s="32">
        <f t="shared" si="110"/>
        <v>11.41915611530194</v>
      </c>
      <c r="BF67" s="32">
        <f t="shared" si="111"/>
        <v>166.61365240173129</v>
      </c>
      <c r="BG67" s="37">
        <f t="shared" si="88"/>
        <v>17.788117203006816</v>
      </c>
      <c r="BH67" s="72">
        <f t="shared" si="112"/>
        <v>15.676484575309244</v>
      </c>
      <c r="BI67" s="65">
        <f t="shared" si="113"/>
        <v>19.595605719136554</v>
      </c>
      <c r="BJ67" s="65">
        <f t="shared" si="114"/>
        <v>19.1762636349108</v>
      </c>
      <c r="BK67" s="65">
        <f t="shared" ref="BK67:BK79" si="129">LN(BJ67)</f>
        <v>2.9536732452077281</v>
      </c>
      <c r="BL67" s="72">
        <f t="shared" ref="BL67:BL79" si="130">100/BH67</f>
        <v>6.3789811752503409</v>
      </c>
      <c r="BM67" s="65">
        <f t="shared" ref="BM67:BM79" si="131">100/BJ67</f>
        <v>5.2147802045205438</v>
      </c>
      <c r="BN67" s="36">
        <f t="shared" ref="BN67:BN79" si="132">100*BA67/BF67</f>
        <v>6.5534193973380628</v>
      </c>
      <c r="BO67" s="63">
        <f t="shared" si="115"/>
        <v>8.191774246672578</v>
      </c>
      <c r="BP67" s="63">
        <f t="shared" si="58"/>
        <v>6.8536737240286811</v>
      </c>
      <c r="BQ67" s="63">
        <f t="shared" ref="BQ67:BQ79" si="133">LN(BP67)</f>
        <v>1.9247848185884628</v>
      </c>
      <c r="BR67" s="36">
        <f t="shared" ref="BR67:BR79" si="134">100/BN67</f>
        <v>15.259209572428563</v>
      </c>
      <c r="BS67" s="63">
        <f t="shared" ref="BS67:BS79" si="135">100/BP67</f>
        <v>14.590714998498449</v>
      </c>
      <c r="BT67" s="45">
        <f t="shared" ref="BT67:BT79" si="136">AT67*AE67/Q67</f>
        <v>1.2814855368979052</v>
      </c>
      <c r="BU67" s="23">
        <f t="shared" si="116"/>
        <v>1.406071930667945</v>
      </c>
      <c r="BV67" s="45">
        <f t="shared" ref="BV67:BV79" si="137">BT67+BU67</f>
        <v>2.68755746756585</v>
      </c>
      <c r="BW67" s="23">
        <f t="shared" si="117"/>
        <v>0.45453590102811475</v>
      </c>
      <c r="BX67" s="23">
        <f t="shared" ref="BX67:BX79" si="138">SUM(BV67:BW67)</f>
        <v>3.1420933685939647</v>
      </c>
      <c r="BY67" s="23">
        <f t="shared" si="118"/>
        <v>0.81463123605505505</v>
      </c>
      <c r="BZ67" s="23">
        <f t="shared" si="119"/>
        <v>3.9567246046490196</v>
      </c>
      <c r="CA67" s="56">
        <f t="shared" si="86"/>
        <v>0</v>
      </c>
      <c r="CB67" s="76"/>
      <c r="CC67" s="76">
        <f t="shared" si="120"/>
        <v>0</v>
      </c>
      <c r="CD67" s="76">
        <f t="shared" si="120"/>
        <v>0</v>
      </c>
      <c r="CE67" s="76">
        <f t="shared" si="121"/>
        <v>0</v>
      </c>
      <c r="CF67" s="23">
        <v>3.9567246046490201</v>
      </c>
      <c r="CG67" s="81">
        <f t="shared" ref="CG67:CG73" si="139">BZ67-CF67</f>
        <v>0</v>
      </c>
      <c r="CH67" s="1">
        <v>4.2405387676750701</v>
      </c>
      <c r="CI67" s="73">
        <v>2.7754828835338499</v>
      </c>
      <c r="CJ67" s="73">
        <v>0.51812450907255903</v>
      </c>
      <c r="CK67" s="73">
        <f t="shared" ref="CK67:CK73" si="140">CI67+CJ67</f>
        <v>3.2936073926064089</v>
      </c>
      <c r="CL67" s="73">
        <v>0.94693137506865899</v>
      </c>
    </row>
    <row r="68" spans="1:90" x14ac:dyDescent="0.25">
      <c r="A68">
        <v>1999</v>
      </c>
      <c r="B68" s="41">
        <v>41476975.532069296</v>
      </c>
      <c r="C68" s="41"/>
      <c r="D68" s="41"/>
      <c r="E68" s="41"/>
      <c r="F68" s="41"/>
      <c r="G68" s="39">
        <v>27796319.244438048</v>
      </c>
      <c r="H68" s="39">
        <v>4737085.131269943</v>
      </c>
      <c r="I68" s="39">
        <f t="shared" si="99"/>
        <v>27796319.244438048</v>
      </c>
      <c r="J68" s="39">
        <f t="shared" si="100"/>
        <v>4737085.131269943</v>
      </c>
      <c r="K68" s="41">
        <f t="shared" si="89"/>
        <v>32533404.375707991</v>
      </c>
      <c r="L68" s="39">
        <v>8943571.1563613061</v>
      </c>
      <c r="M68" s="39">
        <f t="shared" si="101"/>
        <v>8943571.1563613061</v>
      </c>
      <c r="N68" s="41">
        <f t="shared" si="105"/>
        <v>0</v>
      </c>
      <c r="O68" s="41">
        <v>41476975.532069296</v>
      </c>
      <c r="P68" s="2">
        <v>1064999711.79909</v>
      </c>
      <c r="Q68" s="2">
        <v>167107966</v>
      </c>
      <c r="R68" s="1">
        <f t="shared" si="122"/>
        <v>6.3731235397784092</v>
      </c>
      <c r="S68" s="23">
        <f t="shared" si="106"/>
        <v>3.8945527470615731</v>
      </c>
      <c r="T68" s="24"/>
      <c r="U68" s="24"/>
      <c r="V68" s="23">
        <f t="shared" si="102"/>
        <v>2.6099837339375509</v>
      </c>
      <c r="W68" s="23">
        <f t="shared" si="103"/>
        <v>0.44479684630784055</v>
      </c>
      <c r="X68" s="23">
        <f t="shared" si="107"/>
        <v>3.0547805802453913</v>
      </c>
      <c r="Y68" s="23">
        <f t="shared" si="104"/>
        <v>0.83977216681618139</v>
      </c>
      <c r="Z68" s="23">
        <f t="shared" si="123"/>
        <v>3.8945527470615726</v>
      </c>
      <c r="AA68" s="83">
        <f t="shared" si="75"/>
        <v>0.67016263572415991</v>
      </c>
      <c r="AB68" s="83">
        <f t="shared" si="76"/>
        <v>0.11420999411124637</v>
      </c>
      <c r="AC68" s="83">
        <f t="shared" si="77"/>
        <v>0.2156273701645938</v>
      </c>
      <c r="AD68" s="78">
        <f t="shared" si="124"/>
        <v>0</v>
      </c>
      <c r="AE68" s="14">
        <v>20939076</v>
      </c>
      <c r="AF68" s="16">
        <v>22889865</v>
      </c>
      <c r="AG68" s="16">
        <v>36059742</v>
      </c>
      <c r="AH68" s="16">
        <f t="shared" si="125"/>
        <v>15120666</v>
      </c>
      <c r="AI68" s="16">
        <v>7769199</v>
      </c>
      <c r="AJ68" s="16">
        <f t="shared" si="126"/>
        <v>43828941</v>
      </c>
      <c r="AK68" s="17">
        <v>2369945</v>
      </c>
      <c r="AL68" s="10">
        <v>19220984</v>
      </c>
      <c r="AM68" s="10">
        <v>20106246</v>
      </c>
      <c r="AN68" s="10">
        <v>32782395</v>
      </c>
      <c r="AO68" s="10">
        <f t="shared" si="127"/>
        <v>13561411</v>
      </c>
      <c r="AP68" s="10">
        <v>6544835</v>
      </c>
      <c r="AQ68" s="10">
        <f t="shared" si="128"/>
        <v>46343806</v>
      </c>
      <c r="AR68" s="12">
        <v>832022</v>
      </c>
      <c r="AT68" s="33">
        <f t="shared" si="78"/>
        <v>9.6761440627365403</v>
      </c>
      <c r="AU68" s="33">
        <f t="shared" si="79"/>
        <v>13.44999865331307</v>
      </c>
      <c r="AV68" s="7">
        <f t="shared" si="80"/>
        <v>12.095180078420675</v>
      </c>
      <c r="AW68" s="7">
        <f t="shared" si="81"/>
        <v>9.5671505221732431</v>
      </c>
      <c r="AX68" s="7">
        <f t="shared" si="108"/>
        <v>11.647056891954273</v>
      </c>
      <c r="AY68" s="7">
        <f t="shared" si="109"/>
        <v>59.213449552654083</v>
      </c>
      <c r="AZ68" s="40">
        <f t="shared" si="87"/>
        <v>15.44505758905065</v>
      </c>
      <c r="BA68" s="35">
        <f t="shared" si="82"/>
        <v>10.643495036195844</v>
      </c>
      <c r="BB68" s="35">
        <f t="shared" si="83"/>
        <v>15.312090254168679</v>
      </c>
      <c r="BC68" s="32">
        <f t="shared" si="84"/>
        <v>13.304368795244805</v>
      </c>
      <c r="BD68" s="32">
        <f t="shared" si="85"/>
        <v>5.4809264515114133</v>
      </c>
      <c r="BE68" s="32">
        <f t="shared" si="110"/>
        <v>11.015024733642013</v>
      </c>
      <c r="BF68" s="32">
        <f t="shared" si="111"/>
        <v>168.6645529806481</v>
      </c>
      <c r="BG68" s="37">
        <f t="shared" si="88"/>
        <v>17.075702910013536</v>
      </c>
      <c r="BH68" s="72">
        <f t="shared" si="112"/>
        <v>16.341125429843892</v>
      </c>
      <c r="BI68" s="65">
        <f t="shared" si="113"/>
        <v>20.426406787304867</v>
      </c>
      <c r="BJ68" s="65">
        <f t="shared" si="114"/>
        <v>19.669613879862577</v>
      </c>
      <c r="BK68" s="65">
        <f t="shared" si="129"/>
        <v>2.9790750023080736</v>
      </c>
      <c r="BL68" s="72">
        <f t="shared" si="130"/>
        <v>6.1195295531707643</v>
      </c>
      <c r="BM68" s="65">
        <f t="shared" si="131"/>
        <v>5.0839838855392241</v>
      </c>
      <c r="BN68" s="36">
        <f t="shared" si="132"/>
        <v>6.3104516320136561</v>
      </c>
      <c r="BO68" s="63">
        <f t="shared" si="115"/>
        <v>7.8880645400170684</v>
      </c>
      <c r="BP68" s="63">
        <f t="shared" si="58"/>
        <v>6.5307289166478464</v>
      </c>
      <c r="BQ68" s="63">
        <f t="shared" si="133"/>
        <v>1.8765185628852634</v>
      </c>
      <c r="BR68" s="36">
        <f t="shared" si="134"/>
        <v>15.846726325052291</v>
      </c>
      <c r="BS68" s="63">
        <f t="shared" si="135"/>
        <v>15.312226441536167</v>
      </c>
      <c r="BT68" s="45">
        <f t="shared" si="136"/>
        <v>1.2124467837552948</v>
      </c>
      <c r="BU68" s="23">
        <f t="shared" si="116"/>
        <v>1.3975369501822561</v>
      </c>
      <c r="BV68" s="45">
        <f t="shared" si="137"/>
        <v>2.6099837339375509</v>
      </c>
      <c r="BW68" s="23">
        <f t="shared" si="117"/>
        <v>0.44479684630784055</v>
      </c>
      <c r="BX68" s="23">
        <f t="shared" si="138"/>
        <v>3.0547805802453913</v>
      </c>
      <c r="BY68" s="23">
        <f t="shared" si="118"/>
        <v>0.83977216681618139</v>
      </c>
      <c r="BZ68" s="23">
        <f t="shared" si="119"/>
        <v>3.8945527470615726</v>
      </c>
      <c r="CA68" s="56">
        <f t="shared" si="86"/>
        <v>0</v>
      </c>
      <c r="CB68" s="76"/>
      <c r="CC68" s="76">
        <f t="shared" si="120"/>
        <v>0</v>
      </c>
      <c r="CD68" s="76">
        <f t="shared" si="120"/>
        <v>0</v>
      </c>
      <c r="CE68" s="76">
        <f t="shared" si="121"/>
        <v>0</v>
      </c>
      <c r="CF68" s="23">
        <v>3.8945527470615735</v>
      </c>
      <c r="CG68" s="81">
        <f t="shared" si="139"/>
        <v>0</v>
      </c>
      <c r="CH68" s="1">
        <v>4.3031800549524704</v>
      </c>
      <c r="CI68" s="73">
        <v>2.7661568800738401</v>
      </c>
      <c r="CJ68" s="73">
        <v>0.52546447972925803</v>
      </c>
      <c r="CK68" s="73">
        <f t="shared" si="140"/>
        <v>3.2916213598030981</v>
      </c>
      <c r="CL68" s="73">
        <v>1.01155869514937</v>
      </c>
    </row>
    <row r="69" spans="1:90" x14ac:dyDescent="0.25">
      <c r="A69">
        <v>2000</v>
      </c>
      <c r="B69" s="41">
        <v>51193341.88056998</v>
      </c>
      <c r="C69" s="41"/>
      <c r="D69" s="41"/>
      <c r="E69" s="41"/>
      <c r="F69" s="41"/>
      <c r="G69" s="39">
        <v>34475927.113764234</v>
      </c>
      <c r="H69" s="39">
        <v>5153862.9347941466</v>
      </c>
      <c r="I69" s="39">
        <f t="shared" si="99"/>
        <v>34442609.70088888</v>
      </c>
      <c r="J69" s="39">
        <f t="shared" si="100"/>
        <v>5148882.260054497</v>
      </c>
      <c r="K69" s="41">
        <f t="shared" si="89"/>
        <v>39591491.960943379</v>
      </c>
      <c r="L69" s="39">
        <v>11613072.751672344</v>
      </c>
      <c r="M69" s="39">
        <f t="shared" si="101"/>
        <v>11601849.919626603</v>
      </c>
      <c r="N69" s="41">
        <f t="shared" si="105"/>
        <v>0</v>
      </c>
      <c r="O69" s="41">
        <v>51242862.800230727</v>
      </c>
      <c r="P69" s="2">
        <v>1179482000</v>
      </c>
      <c r="Q69" s="2">
        <v>169590693</v>
      </c>
      <c r="R69" s="1">
        <f t="shared" si="122"/>
        <v>6.9548745814724633</v>
      </c>
      <c r="S69" s="23">
        <f t="shared" si="106"/>
        <v>4.34032413216734</v>
      </c>
      <c r="T69" s="24"/>
      <c r="U69" s="24"/>
      <c r="V69" s="23">
        <f t="shared" si="102"/>
        <v>2.9201471239822974</v>
      </c>
      <c r="W69" s="23">
        <f t="shared" si="103"/>
        <v>0.43653758684358873</v>
      </c>
      <c r="X69" s="23">
        <f t="shared" si="107"/>
        <v>3.3566847108258862</v>
      </c>
      <c r="Y69" s="23">
        <f t="shared" si="104"/>
        <v>0.98363942134145355</v>
      </c>
      <c r="Z69" s="23">
        <f t="shared" si="123"/>
        <v>4.34032413216734</v>
      </c>
      <c r="AA69" s="83">
        <f t="shared" si="75"/>
        <v>0.67279471188344697</v>
      </c>
      <c r="AB69" s="83">
        <f t="shared" si="76"/>
        <v>0.10057718583925293</v>
      </c>
      <c r="AC69" s="83">
        <f t="shared" si="77"/>
        <v>0.22662810227730007</v>
      </c>
      <c r="AD69" s="78">
        <f t="shared" si="124"/>
        <v>0</v>
      </c>
      <c r="AE69" s="14">
        <v>20211506</v>
      </c>
      <c r="AF69" s="16">
        <v>23699390</v>
      </c>
      <c r="AG69" s="16">
        <v>35717948</v>
      </c>
      <c r="AH69" s="16">
        <f t="shared" si="125"/>
        <v>15506442</v>
      </c>
      <c r="AI69" s="16">
        <v>8192948</v>
      </c>
      <c r="AJ69" s="16">
        <f t="shared" si="126"/>
        <v>43910896</v>
      </c>
      <c r="AK69" s="17">
        <v>2694245</v>
      </c>
      <c r="AL69" s="10">
        <v>18552996</v>
      </c>
      <c r="AM69" s="10">
        <v>21015240</v>
      </c>
      <c r="AN69" s="10">
        <v>32528707</v>
      </c>
      <c r="AO69" s="10">
        <f t="shared" si="127"/>
        <v>13975711</v>
      </c>
      <c r="AP69" s="10">
        <v>7039529</v>
      </c>
      <c r="AQ69" s="10">
        <f t="shared" si="128"/>
        <v>46504418</v>
      </c>
      <c r="AR69" s="12">
        <v>814854</v>
      </c>
      <c r="AT69" s="33">
        <f t="shared" si="78"/>
        <v>11.092009527940739</v>
      </c>
      <c r="AU69" s="33">
        <f t="shared" si="79"/>
        <v>14.560554898899726</v>
      </c>
      <c r="AV69" s="7">
        <f t="shared" si="80"/>
        <v>13.865011909925922</v>
      </c>
      <c r="AW69" s="7">
        <f t="shared" si="81"/>
        <v>9.0361505862544096</v>
      </c>
      <c r="AX69" s="7">
        <f t="shared" si="108"/>
        <v>12.964037133094861</v>
      </c>
      <c r="AY69" s="7">
        <f t="shared" si="109"/>
        <v>61.91570964311564</v>
      </c>
      <c r="AZ69" s="40">
        <f t="shared" si="87"/>
        <v>17.479416444603043</v>
      </c>
      <c r="BA69" s="35">
        <f t="shared" si="82"/>
        <v>12.179513299882833</v>
      </c>
      <c r="BB69" s="35">
        <f t="shared" si="83"/>
        <v>16.420286856844612</v>
      </c>
      <c r="BC69" s="32">
        <f t="shared" si="84"/>
        <v>15.22439162485354</v>
      </c>
      <c r="BD69" s="32">
        <f t="shared" si="85"/>
        <v>5.2972411831750028</v>
      </c>
      <c r="BE69" s="32">
        <f t="shared" si="110"/>
        <v>12.241040975751307</v>
      </c>
      <c r="BF69" s="32">
        <f t="shared" si="111"/>
        <v>204.71899398839068</v>
      </c>
      <c r="BG69" s="37">
        <f t="shared" si="88"/>
        <v>19.266519813084408</v>
      </c>
      <c r="BH69" s="72">
        <f t="shared" si="112"/>
        <v>17.914693365989791</v>
      </c>
      <c r="BI69" s="65">
        <f t="shared" si="113"/>
        <v>22.393366707487235</v>
      </c>
      <c r="BJ69" s="65">
        <f t="shared" si="114"/>
        <v>20.938203257008652</v>
      </c>
      <c r="BK69" s="65">
        <f t="shared" si="129"/>
        <v>3.041575397415651</v>
      </c>
      <c r="BL69" s="72">
        <f t="shared" si="130"/>
        <v>5.5820101386633461</v>
      </c>
      <c r="BM69" s="65">
        <f t="shared" si="131"/>
        <v>4.7759589861908021</v>
      </c>
      <c r="BN69" s="36">
        <f t="shared" si="132"/>
        <v>5.9493811798301017</v>
      </c>
      <c r="BO69" s="63">
        <f t="shared" si="115"/>
        <v>7.4367264747876272</v>
      </c>
      <c r="BP69" s="63">
        <f t="shared" si="58"/>
        <v>5.9794358780629215</v>
      </c>
      <c r="BQ69" s="63">
        <f t="shared" si="133"/>
        <v>1.7883262287406492</v>
      </c>
      <c r="BR69" s="36">
        <f t="shared" si="134"/>
        <v>16.808470827020656</v>
      </c>
      <c r="BS69" s="63">
        <f t="shared" si="135"/>
        <v>16.723985680133371</v>
      </c>
      <c r="BT69" s="45">
        <f t="shared" si="136"/>
        <v>1.3219252375248649</v>
      </c>
      <c r="BU69" s="23">
        <f t="shared" si="116"/>
        <v>1.5982218864574327</v>
      </c>
      <c r="BV69" s="45">
        <f t="shared" si="137"/>
        <v>2.9201471239822974</v>
      </c>
      <c r="BW69" s="23">
        <f t="shared" si="117"/>
        <v>0.43653758684358868</v>
      </c>
      <c r="BX69" s="23">
        <f t="shared" si="138"/>
        <v>3.3566847108258862</v>
      </c>
      <c r="BY69" s="23">
        <f t="shared" si="118"/>
        <v>0.98363942134145355</v>
      </c>
      <c r="BZ69" s="23">
        <f t="shared" si="119"/>
        <v>4.34032413216734</v>
      </c>
      <c r="CA69" s="56">
        <f t="shared" si="86"/>
        <v>0</v>
      </c>
      <c r="CB69" s="76"/>
      <c r="CC69" s="76">
        <f t="shared" si="120"/>
        <v>0</v>
      </c>
      <c r="CD69" s="76">
        <f t="shared" si="120"/>
        <v>0</v>
      </c>
      <c r="CE69" s="76">
        <f t="shared" si="121"/>
        <v>0</v>
      </c>
      <c r="CF69" s="23">
        <v>4.34032413216734</v>
      </c>
      <c r="CG69" s="81">
        <f t="shared" si="139"/>
        <v>0</v>
      </c>
      <c r="CH69" s="1">
        <v>4</v>
      </c>
      <c r="CI69" s="73">
        <v>2.2000000000000002</v>
      </c>
      <c r="CJ69" s="73">
        <v>0.5</v>
      </c>
      <c r="CK69" s="73">
        <f t="shared" si="140"/>
        <v>2.7</v>
      </c>
      <c r="CL69" s="73">
        <v>0.9</v>
      </c>
    </row>
    <row r="70" spans="1:90" x14ac:dyDescent="0.25">
      <c r="A70">
        <v>2001</v>
      </c>
      <c r="B70" s="41">
        <v>57293837.849209994</v>
      </c>
      <c r="C70" s="41"/>
      <c r="D70" s="41"/>
      <c r="E70" s="41"/>
      <c r="F70" s="41"/>
      <c r="G70" s="39">
        <v>39800814.79273776</v>
      </c>
      <c r="H70" s="39">
        <v>5334852.5053998223</v>
      </c>
      <c r="I70" s="39">
        <f t="shared" si="99"/>
        <v>39800814.79273776</v>
      </c>
      <c r="J70" s="39">
        <f t="shared" si="100"/>
        <v>5334852.5053998223</v>
      </c>
      <c r="K70" s="41">
        <f t="shared" si="89"/>
        <v>45135667.298137583</v>
      </c>
      <c r="L70" s="39">
        <v>12158170.551072415</v>
      </c>
      <c r="M70" s="39">
        <f t="shared" si="101"/>
        <v>12158170.551072413</v>
      </c>
      <c r="N70" s="41">
        <f t="shared" si="105"/>
        <v>0</v>
      </c>
      <c r="O70" s="41">
        <v>57293837.849209994</v>
      </c>
      <c r="P70" s="2">
        <v>1302136000</v>
      </c>
      <c r="Q70" s="2">
        <v>172025657</v>
      </c>
      <c r="R70" s="1">
        <f t="shared" si="122"/>
        <v>7.5694290183702071</v>
      </c>
      <c r="S70" s="23">
        <f t="shared" si="106"/>
        <v>4.3999887760733127</v>
      </c>
      <c r="T70" s="24"/>
      <c r="U70" s="24"/>
      <c r="V70" s="23">
        <f t="shared" si="102"/>
        <v>3.0565789435771502</v>
      </c>
      <c r="W70" s="23">
        <f t="shared" si="103"/>
        <v>0.40970010086502656</v>
      </c>
      <c r="X70" s="23">
        <f t="shared" si="107"/>
        <v>3.4662790444421767</v>
      </c>
      <c r="Y70" s="23">
        <f t="shared" si="104"/>
        <v>0.93370973163113635</v>
      </c>
      <c r="Z70" s="23">
        <f t="shared" si="123"/>
        <v>4.3999887760733127</v>
      </c>
      <c r="AA70" s="83">
        <f t="shared" si="75"/>
        <v>0.69467880468207388</v>
      </c>
      <c r="AB70" s="83">
        <f t="shared" si="76"/>
        <v>9.3113896811040445E-2</v>
      </c>
      <c r="AC70" s="83">
        <f t="shared" si="77"/>
        <v>0.21220729850688574</v>
      </c>
      <c r="AD70" s="78">
        <f t="shared" si="124"/>
        <v>0</v>
      </c>
      <c r="AE70" s="14">
        <v>19727684</v>
      </c>
      <c r="AF70" s="16">
        <v>23968413</v>
      </c>
      <c r="AG70" s="16">
        <v>35298089</v>
      </c>
      <c r="AH70" s="16">
        <f t="shared" si="125"/>
        <v>15570405</v>
      </c>
      <c r="AI70" s="16">
        <v>8398008</v>
      </c>
      <c r="AJ70" s="16">
        <f t="shared" si="126"/>
        <v>43696097</v>
      </c>
      <c r="AK70" s="17">
        <v>3030754</v>
      </c>
      <c r="AL70" s="10">
        <v>18056225</v>
      </c>
      <c r="AM70" s="10">
        <v>21317106</v>
      </c>
      <c r="AN70" s="10">
        <v>32089803</v>
      </c>
      <c r="AO70" s="10">
        <f t="shared" si="127"/>
        <v>14033578</v>
      </c>
      <c r="AP70" s="10">
        <v>7283528</v>
      </c>
      <c r="AQ70" s="10">
        <f t="shared" si="128"/>
        <v>46123381</v>
      </c>
      <c r="AR70" s="12">
        <v>939225</v>
      </c>
      <c r="AT70" s="33">
        <f t="shared" si="78"/>
        <v>11.917019098483779</v>
      </c>
      <c r="AU70" s="33">
        <f t="shared" si="79"/>
        <v>15.069572731771803</v>
      </c>
      <c r="AV70" s="7">
        <f t="shared" si="80"/>
        <v>14.896273873104724</v>
      </c>
      <c r="AW70" s="7">
        <f t="shared" si="81"/>
        <v>8.3923388765850735</v>
      </c>
      <c r="AX70" s="7">
        <f t="shared" si="108"/>
        <v>13.646274402162227</v>
      </c>
      <c r="AY70" s="7">
        <f t="shared" si="109"/>
        <v>52.997382839761961</v>
      </c>
      <c r="AZ70" s="40">
        <f t="shared" si="87"/>
        <v>18.67098601124199</v>
      </c>
      <c r="BA70" s="35">
        <f t="shared" si="82"/>
        <v>13.108463169841841</v>
      </c>
      <c r="BB70" s="35">
        <f t="shared" si="83"/>
        <v>16.943845143362555</v>
      </c>
      <c r="BC70" s="32">
        <f t="shared" si="84"/>
        <v>16.385578962302301</v>
      </c>
      <c r="BD70" s="32">
        <f t="shared" si="85"/>
        <v>5.0221639145962964</v>
      </c>
      <c r="BE70" s="32">
        <f t="shared" si="110"/>
        <v>12.928127059148105</v>
      </c>
      <c r="BF70" s="32">
        <f t="shared" si="111"/>
        <v>171.01549685234093</v>
      </c>
      <c r="BG70" s="37">
        <f t="shared" si="88"/>
        <v>20.60206175091967</v>
      </c>
      <c r="BH70" s="72">
        <f t="shared" si="112"/>
        <v>22.48605206508968</v>
      </c>
      <c r="BI70" s="65">
        <f t="shared" si="113"/>
        <v>28.107565081362104</v>
      </c>
      <c r="BJ70" s="65">
        <f t="shared" si="114"/>
        <v>25.748959044679346</v>
      </c>
      <c r="BK70" s="65">
        <f t="shared" si="129"/>
        <v>3.2483942008432689</v>
      </c>
      <c r="BL70" s="72">
        <f t="shared" si="130"/>
        <v>4.4472013010791356</v>
      </c>
      <c r="BM70" s="65">
        <f t="shared" si="131"/>
        <v>3.8836521440140923</v>
      </c>
      <c r="BN70" s="36">
        <f t="shared" si="132"/>
        <v>7.6650732893288716</v>
      </c>
      <c r="BO70" s="63">
        <f t="shared" si="115"/>
        <v>9.5813416116610881</v>
      </c>
      <c r="BP70" s="63">
        <f t="shared" si="58"/>
        <v>7.5596231318794311</v>
      </c>
      <c r="BQ70" s="63">
        <f t="shared" si="133"/>
        <v>2.0228213386683764</v>
      </c>
      <c r="BR70" s="36">
        <f t="shared" si="134"/>
        <v>13.046189674300644</v>
      </c>
      <c r="BS70" s="63">
        <f t="shared" si="135"/>
        <v>13.228172655630594</v>
      </c>
      <c r="BT70" s="45">
        <f t="shared" si="136"/>
        <v>1.366628624454856</v>
      </c>
      <c r="BU70" s="23">
        <f t="shared" si="116"/>
        <v>1.6899503191222944</v>
      </c>
      <c r="BV70" s="45">
        <f t="shared" si="137"/>
        <v>3.0565789435771507</v>
      </c>
      <c r="BW70" s="23">
        <f t="shared" si="117"/>
        <v>0.40970010086502651</v>
      </c>
      <c r="BX70" s="23">
        <f t="shared" si="138"/>
        <v>3.4662790444421772</v>
      </c>
      <c r="BY70" s="23">
        <f t="shared" si="118"/>
        <v>0.93370973163113635</v>
      </c>
      <c r="BZ70" s="23">
        <f t="shared" si="119"/>
        <v>4.3999887760733136</v>
      </c>
      <c r="CA70" s="56">
        <f t="shared" si="86"/>
        <v>0</v>
      </c>
      <c r="CB70" s="76"/>
      <c r="CC70" s="76">
        <f t="shared" si="120"/>
        <v>0</v>
      </c>
      <c r="CD70" s="76">
        <f t="shared" si="120"/>
        <v>0</v>
      </c>
      <c r="CE70" s="76">
        <f t="shared" si="121"/>
        <v>0</v>
      </c>
      <c r="CF70" s="23">
        <v>4.3999887760733127</v>
      </c>
      <c r="CG70" s="81">
        <f t="shared" si="139"/>
        <v>0</v>
      </c>
      <c r="CH70" s="1">
        <v>4</v>
      </c>
      <c r="CI70" s="73">
        <v>2.2999999999999998</v>
      </c>
      <c r="CJ70" s="73">
        <v>0.6</v>
      </c>
      <c r="CK70" s="73">
        <f t="shared" si="140"/>
        <v>2.9</v>
      </c>
      <c r="CL70" s="73">
        <v>0.8</v>
      </c>
    </row>
    <row r="71" spans="1:90" x14ac:dyDescent="0.25">
      <c r="A71">
        <v>2002</v>
      </c>
      <c r="B71" s="41">
        <v>56236384.699010015</v>
      </c>
      <c r="C71" s="41"/>
      <c r="D71" s="41"/>
      <c r="E71" s="41"/>
      <c r="F71" s="41"/>
      <c r="G71" s="39">
        <v>37411072.02121181</v>
      </c>
      <c r="H71" s="39">
        <v>5099335.246097127</v>
      </c>
      <c r="I71" s="39">
        <f t="shared" si="99"/>
        <v>37411072.02121181</v>
      </c>
      <c r="J71" s="39">
        <f t="shared" si="100"/>
        <v>5099335.246097127</v>
      </c>
      <c r="K71" s="41">
        <f t="shared" si="89"/>
        <v>42510407.267308936</v>
      </c>
      <c r="L71" s="39">
        <v>13725977.431701075</v>
      </c>
      <c r="M71" s="39">
        <f t="shared" si="101"/>
        <v>13725977.431701075</v>
      </c>
      <c r="N71" s="41">
        <f t="shared" si="105"/>
        <v>0</v>
      </c>
      <c r="O71" s="41">
        <v>56236384.699010015</v>
      </c>
      <c r="P71" s="2">
        <v>1477822000</v>
      </c>
      <c r="Q71" s="2">
        <v>174405874</v>
      </c>
      <c r="R71" s="1">
        <f t="shared" si="122"/>
        <v>8.4734646036061836</v>
      </c>
      <c r="S71" s="23">
        <f t="shared" si="106"/>
        <v>3.8053557667303646</v>
      </c>
      <c r="T71" s="24"/>
      <c r="U71" s="24"/>
      <c r="V71" s="23">
        <f t="shared" si="102"/>
        <v>2.5315005475092272</v>
      </c>
      <c r="W71" s="23">
        <f t="shared" si="103"/>
        <v>0.34505747282806232</v>
      </c>
      <c r="X71" s="23">
        <f t="shared" si="107"/>
        <v>2.8765580203372894</v>
      </c>
      <c r="Y71" s="23">
        <f t="shared" si="104"/>
        <v>0.92879774639307544</v>
      </c>
      <c r="Z71" s="23">
        <f t="shared" si="123"/>
        <v>3.805355766730365</v>
      </c>
      <c r="AA71" s="83">
        <f t="shared" si="75"/>
        <v>0.66524674766069014</v>
      </c>
      <c r="AB71" s="83">
        <f t="shared" si="76"/>
        <v>9.0676797119692787E-2</v>
      </c>
      <c r="AC71" s="83">
        <f t="shared" si="77"/>
        <v>0.24407645521961704</v>
      </c>
      <c r="AD71" s="78">
        <f t="shared" si="124"/>
        <v>0</v>
      </c>
      <c r="AE71" s="14">
        <v>19380387</v>
      </c>
      <c r="AF71" s="16">
        <v>24480559</v>
      </c>
      <c r="AG71" s="16">
        <v>35150362</v>
      </c>
      <c r="AH71" s="16">
        <f t="shared" si="125"/>
        <v>15769975</v>
      </c>
      <c r="AI71" s="16">
        <v>8710584</v>
      </c>
      <c r="AJ71" s="16">
        <f t="shared" si="126"/>
        <v>43860946</v>
      </c>
      <c r="AK71" s="17">
        <v>3479913</v>
      </c>
      <c r="AL71" s="10">
        <v>17689243</v>
      </c>
      <c r="AM71" s="10">
        <v>21814026</v>
      </c>
      <c r="AN71" s="10">
        <v>31915585</v>
      </c>
      <c r="AO71" s="10">
        <f t="shared" si="127"/>
        <v>14226342</v>
      </c>
      <c r="AP71" s="10">
        <v>7587684</v>
      </c>
      <c r="AQ71" s="10">
        <f t="shared" si="128"/>
        <v>46141927</v>
      </c>
      <c r="AR71" s="12">
        <v>1051655</v>
      </c>
      <c r="AT71" s="33">
        <f t="shared" si="78"/>
        <v>10.048455615218423</v>
      </c>
      <c r="AU71" s="33">
        <f t="shared" si="79"/>
        <v>12.538343469745875</v>
      </c>
      <c r="AV71" s="7">
        <f t="shared" si="80"/>
        <v>12.560569519023026</v>
      </c>
      <c r="AW71" s="7">
        <f t="shared" si="81"/>
        <v>6.9088421773797783</v>
      </c>
      <c r="AX71" s="7">
        <f t="shared" si="108"/>
        <v>11.438162224057701</v>
      </c>
      <c r="AY71" s="7">
        <f t="shared" si="109"/>
        <v>46.549377162278105</v>
      </c>
      <c r="AZ71" s="40">
        <f t="shared" si="87"/>
        <v>15.647812183885463</v>
      </c>
      <c r="BA71" s="35">
        <f t="shared" si="82"/>
        <v>11.066908296240229</v>
      </c>
      <c r="BB71" s="35">
        <f t="shared" si="83"/>
        <v>14.07102279392986</v>
      </c>
      <c r="BC71" s="32">
        <f t="shared" si="84"/>
        <v>13.833635370300286</v>
      </c>
      <c r="BD71" s="32">
        <f t="shared" si="85"/>
        <v>4.2301844092324972</v>
      </c>
      <c r="BE71" s="32">
        <f t="shared" si="110"/>
        <v>10.872727869571522</v>
      </c>
      <c r="BF71" s="32">
        <f t="shared" si="111"/>
        <v>154.03129612745118</v>
      </c>
      <c r="BG71" s="37">
        <f t="shared" si="88"/>
        <v>17.273824529799427</v>
      </c>
      <c r="BH71" s="72">
        <f t="shared" si="112"/>
        <v>21.586659645709116</v>
      </c>
      <c r="BI71" s="65">
        <f t="shared" si="113"/>
        <v>26.983324557136392</v>
      </c>
      <c r="BJ71" s="65">
        <f t="shared" si="114"/>
        <v>24.572105839746367</v>
      </c>
      <c r="BK71" s="65">
        <f t="shared" si="129"/>
        <v>3.2016118906237723</v>
      </c>
      <c r="BL71" s="72">
        <f t="shared" si="130"/>
        <v>4.632490697553453</v>
      </c>
      <c r="BM71" s="65">
        <f t="shared" si="131"/>
        <v>4.0696552689532206</v>
      </c>
      <c r="BN71" s="36">
        <f t="shared" si="132"/>
        <v>7.1848439729307083</v>
      </c>
      <c r="BO71" s="63">
        <f t="shared" si="115"/>
        <v>8.9810549661633861</v>
      </c>
      <c r="BP71" s="63">
        <f t="shared" ref="BP71:BP79" si="141">100*BE71/BF71</f>
        <v>7.0587784060292691</v>
      </c>
      <c r="BQ71" s="63">
        <f t="shared" si="133"/>
        <v>1.9542720062262111</v>
      </c>
      <c r="BR71" s="36">
        <f t="shared" si="134"/>
        <v>13.918186724270626</v>
      </c>
      <c r="BS71" s="63">
        <f t="shared" si="135"/>
        <v>14.166757227367388</v>
      </c>
      <c r="BT71" s="45">
        <f t="shared" si="136"/>
        <v>1.1166077959923306</v>
      </c>
      <c r="BU71" s="23">
        <f t="shared" si="116"/>
        <v>1.4148927515168965</v>
      </c>
      <c r="BV71" s="45">
        <f t="shared" si="137"/>
        <v>2.5315005475092272</v>
      </c>
      <c r="BW71" s="23">
        <f t="shared" si="117"/>
        <v>0.34505747282806232</v>
      </c>
      <c r="BX71" s="23">
        <f t="shared" si="138"/>
        <v>2.8765580203372894</v>
      </c>
      <c r="BY71" s="23">
        <f t="shared" si="118"/>
        <v>0.92879774639307544</v>
      </c>
      <c r="BZ71" s="23">
        <f t="shared" si="119"/>
        <v>3.805355766730365</v>
      </c>
      <c r="CA71" s="56">
        <f t="shared" si="86"/>
        <v>0</v>
      </c>
      <c r="CB71" s="76"/>
      <c r="CC71" s="76">
        <f t="shared" si="120"/>
        <v>0</v>
      </c>
      <c r="CD71" s="76">
        <f t="shared" si="120"/>
        <v>0</v>
      </c>
      <c r="CE71" s="76">
        <f t="shared" si="121"/>
        <v>0</v>
      </c>
      <c r="CF71" s="23">
        <v>3.805355766730365</v>
      </c>
      <c r="CG71" s="81">
        <f t="shared" si="139"/>
        <v>0</v>
      </c>
      <c r="CH71" s="1">
        <v>4.2</v>
      </c>
      <c r="CI71" s="73">
        <v>2.2999999999999998</v>
      </c>
      <c r="CJ71" s="73">
        <v>0.7</v>
      </c>
      <c r="CK71" s="73">
        <f t="shared" si="140"/>
        <v>3</v>
      </c>
      <c r="CL71" s="73">
        <v>0.9</v>
      </c>
    </row>
    <row r="72" spans="1:90" x14ac:dyDescent="0.25">
      <c r="A72">
        <v>2003</v>
      </c>
      <c r="B72" s="41">
        <v>80798583.007530004</v>
      </c>
      <c r="C72" s="41"/>
      <c r="D72" s="41"/>
      <c r="E72" s="41"/>
      <c r="F72" s="41"/>
      <c r="G72" s="39">
        <v>52361231.668890074</v>
      </c>
      <c r="H72" s="39">
        <v>10589469.219842844</v>
      </c>
      <c r="I72" s="39">
        <f t="shared" si="99"/>
        <v>52361231.668890074</v>
      </c>
      <c r="J72" s="39">
        <f t="shared" si="100"/>
        <v>10589469.219842844</v>
      </c>
      <c r="K72" s="41">
        <f t="shared" si="89"/>
        <v>62950700.888732918</v>
      </c>
      <c r="L72" s="39">
        <v>17847882.118797082</v>
      </c>
      <c r="M72" s="39">
        <f t="shared" si="101"/>
        <v>17847882.118797082</v>
      </c>
      <c r="N72" s="41">
        <f t="shared" si="105"/>
        <v>0</v>
      </c>
      <c r="O72" s="41">
        <v>80798583.007530004</v>
      </c>
      <c r="P72" s="2">
        <v>1717951000</v>
      </c>
      <c r="Q72" s="2">
        <v>176725336</v>
      </c>
      <c r="R72" s="1">
        <f t="shared" si="122"/>
        <v>9.7210226834708067</v>
      </c>
      <c r="S72" s="23">
        <f t="shared" si="106"/>
        <v>4.7031948529108227</v>
      </c>
      <c r="T72" s="24"/>
      <c r="U72" s="24"/>
      <c r="V72" s="23">
        <f t="shared" si="102"/>
        <v>3.0478885409938976</v>
      </c>
      <c r="W72" s="23">
        <f t="shared" si="103"/>
        <v>0.61640112086100496</v>
      </c>
      <c r="X72" s="23">
        <f t="shared" si="107"/>
        <v>3.6642896618549026</v>
      </c>
      <c r="Y72" s="23">
        <f t="shared" si="104"/>
        <v>1.0389051910559197</v>
      </c>
      <c r="Z72" s="23">
        <f t="shared" si="123"/>
        <v>4.7031948529108227</v>
      </c>
      <c r="AA72" s="83">
        <f t="shared" si="75"/>
        <v>0.64804641021996978</v>
      </c>
      <c r="AB72" s="83">
        <f t="shared" si="76"/>
        <v>0.13106008577967215</v>
      </c>
      <c r="AC72" s="83">
        <f t="shared" si="77"/>
        <v>0.22089350400035795</v>
      </c>
      <c r="AD72" s="78">
        <f t="shared" si="124"/>
        <v>0</v>
      </c>
      <c r="AE72" s="14">
        <v>18919122</v>
      </c>
      <c r="AF72" s="16">
        <v>24592569</v>
      </c>
      <c r="AG72" s="16">
        <v>34438749</v>
      </c>
      <c r="AH72" s="16">
        <f t="shared" si="125"/>
        <v>15519627</v>
      </c>
      <c r="AI72" s="16">
        <v>9072942</v>
      </c>
      <c r="AJ72" s="16">
        <f t="shared" si="126"/>
        <v>43511691</v>
      </c>
      <c r="AK72" s="17">
        <v>3821823</v>
      </c>
      <c r="AL72" s="10">
        <v>17193624</v>
      </c>
      <c r="AM72" s="10">
        <v>21914425</v>
      </c>
      <c r="AN72" s="10">
        <v>31162624</v>
      </c>
      <c r="AO72" s="10">
        <f t="shared" si="127"/>
        <v>13969000</v>
      </c>
      <c r="AP72" s="10">
        <v>7945425</v>
      </c>
      <c r="AQ72" s="10">
        <f t="shared" si="128"/>
        <v>45131624</v>
      </c>
      <c r="AR72" s="12">
        <v>1136370</v>
      </c>
      <c r="AT72" s="33">
        <f t="shared" si="78"/>
        <v>12.512397044333902</v>
      </c>
      <c r="AU72" s="33">
        <f t="shared" si="79"/>
        <v>16.706235753509187</v>
      </c>
      <c r="AV72" s="7">
        <f t="shared" si="80"/>
        <v>15.640496305417377</v>
      </c>
      <c r="AW72" s="7">
        <f t="shared" si="81"/>
        <v>12.006435750932578</v>
      </c>
      <c r="AX72" s="7">
        <f t="shared" si="108"/>
        <v>14.882731670728084</v>
      </c>
      <c r="AY72" s="7">
        <f t="shared" si="109"/>
        <v>48.040128745235357</v>
      </c>
      <c r="AZ72" s="40">
        <f t="shared" si="87"/>
        <v>19.453789727259807</v>
      </c>
      <c r="BA72" s="35">
        <f t="shared" si="82"/>
        <v>13.827824678632874</v>
      </c>
      <c r="BB72" s="35">
        <f t="shared" si="83"/>
        <v>18.747891194883813</v>
      </c>
      <c r="BC72" s="32">
        <f t="shared" si="84"/>
        <v>17.284780848291092</v>
      </c>
      <c r="BD72" s="32">
        <f t="shared" si="85"/>
        <v>7.7982457724201968</v>
      </c>
      <c r="BE72" s="32">
        <f t="shared" si="110"/>
        <v>14.3485379939493</v>
      </c>
      <c r="BF72" s="32">
        <f t="shared" si="111"/>
        <v>161.56785990610592</v>
      </c>
      <c r="BG72" s="37">
        <f t="shared" si="88"/>
        <v>21.539745739520505</v>
      </c>
      <c r="BH72" s="72">
        <f t="shared" si="112"/>
        <v>26.045719216718144</v>
      </c>
      <c r="BI72" s="65">
        <f t="shared" si="113"/>
        <v>32.557149020897683</v>
      </c>
      <c r="BJ72" s="65">
        <f t="shared" si="114"/>
        <v>30.979791394093969</v>
      </c>
      <c r="BK72" s="65">
        <f t="shared" si="129"/>
        <v>3.4333351013990399</v>
      </c>
      <c r="BL72" s="72">
        <f t="shared" si="130"/>
        <v>3.8394025201581807</v>
      </c>
      <c r="BM72" s="65">
        <f t="shared" si="131"/>
        <v>3.2279106959727346</v>
      </c>
      <c r="BN72" s="36">
        <f t="shared" si="132"/>
        <v>8.558524378963007</v>
      </c>
      <c r="BO72" s="63">
        <f t="shared" si="115"/>
        <v>10.698155473703761</v>
      </c>
      <c r="BP72" s="63">
        <f t="shared" si="141"/>
        <v>8.8808120639141084</v>
      </c>
      <c r="BQ72" s="63">
        <f t="shared" si="133"/>
        <v>2.1838930014618829</v>
      </c>
      <c r="BR72" s="36">
        <f t="shared" si="134"/>
        <v>11.684257188751094</v>
      </c>
      <c r="BS72" s="63">
        <f t="shared" si="135"/>
        <v>11.260231528413431</v>
      </c>
      <c r="BT72" s="45">
        <f t="shared" si="136"/>
        <v>1.3394998790337143</v>
      </c>
      <c r="BU72" s="23">
        <f t="shared" si="116"/>
        <v>1.708388661960184</v>
      </c>
      <c r="BV72" s="45">
        <f t="shared" si="137"/>
        <v>3.0478885409938981</v>
      </c>
      <c r="BW72" s="23">
        <f t="shared" si="117"/>
        <v>0.61640112086100507</v>
      </c>
      <c r="BX72" s="23">
        <f t="shared" si="138"/>
        <v>3.664289661854903</v>
      </c>
      <c r="BY72" s="23">
        <f t="shared" si="118"/>
        <v>1.0389051910559197</v>
      </c>
      <c r="BZ72" s="23">
        <f t="shared" si="119"/>
        <v>4.7031948529108227</v>
      </c>
      <c r="CA72" s="56">
        <f t="shared" si="86"/>
        <v>0</v>
      </c>
      <c r="CB72" s="76"/>
      <c r="CC72" s="76">
        <f t="shared" si="120"/>
        <v>0</v>
      </c>
      <c r="CD72" s="76">
        <f t="shared" si="120"/>
        <v>0</v>
      </c>
      <c r="CE72" s="76">
        <f t="shared" si="121"/>
        <v>0</v>
      </c>
      <c r="CF72" s="23">
        <v>4.7031948529108227</v>
      </c>
      <c r="CG72" s="81">
        <f t="shared" si="139"/>
        <v>0</v>
      </c>
      <c r="CH72" s="1">
        <v>4</v>
      </c>
      <c r="CI72" s="73">
        <v>2.2999999999999998</v>
      </c>
      <c r="CJ72" s="73">
        <v>0.6</v>
      </c>
      <c r="CK72" s="73">
        <f t="shared" si="140"/>
        <v>2.9</v>
      </c>
      <c r="CL72" s="73">
        <v>0.7</v>
      </c>
    </row>
    <row r="73" spans="1:90" x14ac:dyDescent="0.25">
      <c r="A73">
        <v>2004</v>
      </c>
      <c r="B73" s="41">
        <v>80694342.269692406</v>
      </c>
      <c r="C73" s="41"/>
      <c r="D73" s="41"/>
      <c r="E73" s="41"/>
      <c r="F73" s="41"/>
      <c r="G73" s="39">
        <v>52796586.569352463</v>
      </c>
      <c r="H73" s="39">
        <v>11247105.072871093</v>
      </c>
      <c r="I73" s="39">
        <f t="shared" si="99"/>
        <v>52796586.569352455</v>
      </c>
      <c r="J73" s="39">
        <f t="shared" si="100"/>
        <v>11247105.072871091</v>
      </c>
      <c r="K73" s="41">
        <f t="shared" si="89"/>
        <v>64043691.642223544</v>
      </c>
      <c r="L73" s="39">
        <v>16650650.627468867</v>
      </c>
      <c r="M73" s="39">
        <f t="shared" si="101"/>
        <v>16650650.627468865</v>
      </c>
      <c r="N73" s="41">
        <f t="shared" si="105"/>
        <v>0</v>
      </c>
      <c r="O73" s="41">
        <v>80694342.269692421</v>
      </c>
      <c r="P73" s="2">
        <v>1957750000</v>
      </c>
      <c r="Q73" s="2">
        <v>178978035</v>
      </c>
      <c r="R73" s="1">
        <f t="shared" si="122"/>
        <v>10.93849309497671</v>
      </c>
      <c r="S73" s="23">
        <f t="shared" si="106"/>
        <v>4.1217899256642783</v>
      </c>
      <c r="T73" s="24"/>
      <c r="U73" s="24"/>
      <c r="V73" s="23">
        <f t="shared" si="102"/>
        <v>2.6967992118172623</v>
      </c>
      <c r="W73" s="23">
        <f t="shared" si="103"/>
        <v>0.57449138413337208</v>
      </c>
      <c r="X73" s="23">
        <f t="shared" si="107"/>
        <v>3.2712905959506342</v>
      </c>
      <c r="Y73" s="23">
        <f t="shared" si="104"/>
        <v>0.85049932971364395</v>
      </c>
      <c r="Z73" s="23">
        <f t="shared" si="123"/>
        <v>4.1217899256642783</v>
      </c>
      <c r="AA73" s="83">
        <f t="shared" si="75"/>
        <v>0.65427866544718172</v>
      </c>
      <c r="AB73" s="83">
        <f t="shared" si="76"/>
        <v>0.13937910337358728</v>
      </c>
      <c r="AC73" s="83">
        <f t="shared" si="77"/>
        <v>0.20634223117923103</v>
      </c>
      <c r="AD73" s="78">
        <f t="shared" si="124"/>
        <v>0</v>
      </c>
      <c r="AE73" s="14">
        <v>18774128</v>
      </c>
      <c r="AF73" s="16">
        <v>24407663</v>
      </c>
      <c r="AG73" s="16">
        <v>34012434</v>
      </c>
      <c r="AH73" s="16">
        <f t="shared" si="125"/>
        <v>15238306</v>
      </c>
      <c r="AI73" s="16">
        <v>9169357</v>
      </c>
      <c r="AJ73" s="16">
        <f t="shared" si="126"/>
        <v>43181791</v>
      </c>
      <c r="AK73" s="17">
        <v>4163733</v>
      </c>
      <c r="AL73" s="10">
        <v>16991085</v>
      </c>
      <c r="AM73" s="10">
        <v>21747835</v>
      </c>
      <c r="AN73" s="10">
        <v>30680954</v>
      </c>
      <c r="AO73" s="10">
        <f t="shared" si="127"/>
        <v>13689869</v>
      </c>
      <c r="AP73" s="10">
        <v>8057966</v>
      </c>
      <c r="AQ73" s="10">
        <f t="shared" si="128"/>
        <v>44370823</v>
      </c>
      <c r="AR73" s="12">
        <v>1178328</v>
      </c>
      <c r="AT73" s="33">
        <f t="shared" si="78"/>
        <v>11.352738206753505</v>
      </c>
      <c r="AU73" s="33">
        <f t="shared" si="79"/>
        <v>15.2555122763348</v>
      </c>
      <c r="AV73" s="7">
        <f t="shared" si="80"/>
        <v>14.19092275844188</v>
      </c>
      <c r="AW73" s="7">
        <f t="shared" si="81"/>
        <v>11.213582267177634</v>
      </c>
      <c r="AX73" s="7">
        <f t="shared" si="108"/>
        <v>13.558704936004705</v>
      </c>
      <c r="AY73" s="7">
        <f t="shared" si="109"/>
        <v>36.55870796733727</v>
      </c>
      <c r="AZ73" s="40">
        <f t="shared" si="87"/>
        <v>17.687665773119505</v>
      </c>
      <c r="BA73" s="35">
        <f t="shared" si="82"/>
        <v>12.585471070309024</v>
      </c>
      <c r="BB73" s="35">
        <f t="shared" si="83"/>
        <v>17.121308973198605</v>
      </c>
      <c r="BC73" s="32">
        <f t="shared" si="84"/>
        <v>15.731838837886279</v>
      </c>
      <c r="BD73" s="32">
        <f t="shared" si="85"/>
        <v>7.5107613561985955</v>
      </c>
      <c r="BE73" s="32">
        <f t="shared" si="110"/>
        <v>13.195364052120999</v>
      </c>
      <c r="BF73" s="32">
        <f t="shared" si="111"/>
        <v>129.18363885180113</v>
      </c>
      <c r="BG73" s="37">
        <f t="shared" si="88"/>
        <v>19.636931149592503</v>
      </c>
      <c r="BH73" s="72">
        <f t="shared" si="112"/>
        <v>31.053444823313804</v>
      </c>
      <c r="BI73" s="65">
        <f t="shared" si="113"/>
        <v>38.816806029142242</v>
      </c>
      <c r="BJ73" s="65">
        <f t="shared" si="114"/>
        <v>37.087483912501753</v>
      </c>
      <c r="BK73" s="65">
        <f t="shared" si="129"/>
        <v>3.6132795518454071</v>
      </c>
      <c r="BL73" s="72">
        <f t="shared" si="130"/>
        <v>3.2202546470761795</v>
      </c>
      <c r="BM73" s="65">
        <f t="shared" si="131"/>
        <v>2.6963274250667402</v>
      </c>
      <c r="BN73" s="36">
        <f t="shared" si="132"/>
        <v>9.7423103902089476</v>
      </c>
      <c r="BO73" s="63">
        <f t="shared" si="115"/>
        <v>12.177887987761183</v>
      </c>
      <c r="BP73" s="63">
        <f t="shared" si="141"/>
        <v>10.214423567413718</v>
      </c>
      <c r="BQ73" s="63">
        <f t="shared" si="133"/>
        <v>2.3238007966640111</v>
      </c>
      <c r="BR73" s="36">
        <f t="shared" si="134"/>
        <v>10.264505645447338</v>
      </c>
      <c r="BS73" s="63">
        <f t="shared" si="135"/>
        <v>9.7900776622405044</v>
      </c>
      <c r="BT73" s="45">
        <f t="shared" si="136"/>
        <v>1.190859874196746</v>
      </c>
      <c r="BU73" s="23">
        <f t="shared" si="116"/>
        <v>1.5059393376205163</v>
      </c>
      <c r="BV73" s="45">
        <f t="shared" si="137"/>
        <v>2.6967992118172623</v>
      </c>
      <c r="BW73" s="23">
        <f t="shared" si="117"/>
        <v>0.57449138413337208</v>
      </c>
      <c r="BX73" s="23">
        <f t="shared" si="138"/>
        <v>3.2712905959506342</v>
      </c>
      <c r="BY73" s="23">
        <f t="shared" si="118"/>
        <v>0.85049932971364395</v>
      </c>
      <c r="BZ73" s="23">
        <f t="shared" si="119"/>
        <v>4.1217899256642783</v>
      </c>
      <c r="CA73" s="56">
        <f t="shared" si="86"/>
        <v>0</v>
      </c>
      <c r="CB73" s="76"/>
      <c r="CC73" s="76">
        <f t="shared" si="120"/>
        <v>0</v>
      </c>
      <c r="CD73" s="76">
        <f t="shared" si="120"/>
        <v>0</v>
      </c>
      <c r="CE73" s="76">
        <f t="shared" si="121"/>
        <v>0</v>
      </c>
      <c r="CF73" s="23">
        <v>4.1217899256642792</v>
      </c>
      <c r="CG73" s="81">
        <f t="shared" si="139"/>
        <v>0</v>
      </c>
      <c r="CH73" s="1">
        <v>4</v>
      </c>
      <c r="CI73" s="73">
        <v>2.4</v>
      </c>
      <c r="CJ73" s="73">
        <v>0.5</v>
      </c>
      <c r="CK73" s="73">
        <f t="shared" si="140"/>
        <v>2.9</v>
      </c>
      <c r="CL73" s="73">
        <v>0.8</v>
      </c>
    </row>
    <row r="74" spans="1:90" x14ac:dyDescent="0.25">
      <c r="A74">
        <v>2005</v>
      </c>
      <c r="B74" s="41">
        <v>88311507.635029987</v>
      </c>
      <c r="C74" s="41"/>
      <c r="D74" s="41"/>
      <c r="E74" s="41"/>
      <c r="F74" s="41"/>
      <c r="G74" s="39">
        <v>59178292.407985374</v>
      </c>
      <c r="H74" s="39">
        <v>11582580.105268726</v>
      </c>
      <c r="I74" s="39">
        <f t="shared" si="99"/>
        <v>59178292.407985359</v>
      </c>
      <c r="J74" s="39">
        <f t="shared" si="100"/>
        <v>11582580.105268724</v>
      </c>
      <c r="K74" s="41">
        <f t="shared" si="89"/>
        <v>70760872.513254076</v>
      </c>
      <c r="L74" s="39">
        <v>17550635.121775888</v>
      </c>
      <c r="M74" s="39">
        <f t="shared" si="101"/>
        <v>17550635.121775884</v>
      </c>
      <c r="N74" s="41">
        <f t="shared" si="105"/>
        <v>0</v>
      </c>
      <c r="O74" s="41">
        <v>88311507.635030001</v>
      </c>
      <c r="P74" s="2">
        <v>2170584000</v>
      </c>
      <c r="Q74" s="2">
        <v>181157964</v>
      </c>
      <c r="R74" s="1">
        <f t="shared" si="122"/>
        <v>11.98171999769218</v>
      </c>
      <c r="S74" s="23">
        <f t="shared" si="106"/>
        <v>4.0685597809174849</v>
      </c>
      <c r="T74" s="24"/>
      <c r="U74" s="24"/>
      <c r="V74" s="23">
        <f t="shared" si="102"/>
        <v>2.7263765147068884</v>
      </c>
      <c r="W74" s="23">
        <f t="shared" si="103"/>
        <v>0.53361584279939056</v>
      </c>
      <c r="X74" s="23">
        <f t="shared" si="107"/>
        <v>3.2599923575062788</v>
      </c>
      <c r="Y74" s="23">
        <f t="shared" si="104"/>
        <v>0.80856742341120569</v>
      </c>
      <c r="Z74" s="23">
        <f t="shared" si="123"/>
        <v>4.068559780917484</v>
      </c>
      <c r="AA74" s="83">
        <f t="shared" si="75"/>
        <v>0.6701085055931203</v>
      </c>
      <c r="AB74" s="83">
        <f t="shared" si="76"/>
        <v>0.13115595481776529</v>
      </c>
      <c r="AC74" s="83">
        <f t="shared" si="77"/>
        <v>0.1987355395891145</v>
      </c>
      <c r="AD74" s="78">
        <f t="shared" si="124"/>
        <v>0</v>
      </c>
      <c r="AE74" s="14">
        <v>18465505</v>
      </c>
      <c r="AF74" s="16">
        <v>24100358</v>
      </c>
      <c r="AG74" s="16">
        <v>33534561</v>
      </c>
      <c r="AH74" s="16">
        <f t="shared" si="125"/>
        <v>15069056</v>
      </c>
      <c r="AI74" s="16">
        <v>9031302</v>
      </c>
      <c r="AJ74" s="16">
        <f t="shared" si="126"/>
        <v>42565863</v>
      </c>
      <c r="AK74" s="17">
        <v>4453156</v>
      </c>
      <c r="AL74" s="10">
        <v>16652806</v>
      </c>
      <c r="AM74" s="10">
        <v>21438699</v>
      </c>
      <c r="AN74" s="10">
        <v>30157792</v>
      </c>
      <c r="AO74" s="10">
        <f t="shared" si="127"/>
        <v>13504986</v>
      </c>
      <c r="AP74" s="10">
        <v>7933713</v>
      </c>
      <c r="AQ74" s="10">
        <f t="shared" si="128"/>
        <v>43662778</v>
      </c>
      <c r="AR74" s="12">
        <v>1192189</v>
      </c>
      <c r="AT74" s="33">
        <f t="shared" si="78"/>
        <v>11.782586174346305</v>
      </c>
      <c r="AU74" s="33">
        <f t="shared" si="79"/>
        <v>15.477038732207836</v>
      </c>
      <c r="AV74" s="7">
        <f t="shared" si="80"/>
        <v>14.72823271793288</v>
      </c>
      <c r="AW74" s="7">
        <f t="shared" si="81"/>
        <v>10.703745665872059</v>
      </c>
      <c r="AX74" s="7">
        <f t="shared" si="108"/>
        <v>13.874347576164439</v>
      </c>
      <c r="AY74" s="7">
        <f t="shared" si="109"/>
        <v>32.893172433640309</v>
      </c>
      <c r="AZ74" s="40">
        <f t="shared" si="87"/>
        <v>18.337805273694208</v>
      </c>
      <c r="BA74" s="35">
        <f t="shared" si="82"/>
        <v>13.101882750612937</v>
      </c>
      <c r="BB74" s="35">
        <f t="shared" si="83"/>
        <v>17.398545230103515</v>
      </c>
      <c r="BC74" s="32">
        <f t="shared" si="84"/>
        <v>16.377353438266169</v>
      </c>
      <c r="BD74" s="32">
        <f t="shared" si="85"/>
        <v>7.1580051722883438</v>
      </c>
      <c r="BE74" s="32">
        <f t="shared" si="110"/>
        <v>13.525790277050113</v>
      </c>
      <c r="BF74" s="32">
        <f t="shared" si="111"/>
        <v>122.86510627249535</v>
      </c>
      <c r="BG74" s="37">
        <f t="shared" si="88"/>
        <v>20.416289718553752</v>
      </c>
      <c r="BH74" s="72">
        <f t="shared" si="112"/>
        <v>35.820765534601001</v>
      </c>
      <c r="BI74" s="65">
        <f t="shared" si="113"/>
        <v>44.775956918251239</v>
      </c>
      <c r="BJ74" s="65">
        <f t="shared" si="114"/>
        <v>42.180022629787295</v>
      </c>
      <c r="BK74" s="65">
        <f t="shared" si="129"/>
        <v>3.7419467115556362</v>
      </c>
      <c r="BL74" s="72">
        <f t="shared" si="130"/>
        <v>2.7916767971752359</v>
      </c>
      <c r="BM74" s="65">
        <f t="shared" si="131"/>
        <v>2.3707905725346996</v>
      </c>
      <c r="BN74" s="36">
        <f t="shared" si="132"/>
        <v>10.663631968506206</v>
      </c>
      <c r="BO74" s="63">
        <f t="shared" si="115"/>
        <v>13.329539960632754</v>
      </c>
      <c r="BP74" s="63">
        <f t="shared" si="141"/>
        <v>11.008650614806822</v>
      </c>
      <c r="BQ74" s="63">
        <f t="shared" si="133"/>
        <v>2.398681383260453</v>
      </c>
      <c r="BR74" s="36">
        <f t="shared" si="134"/>
        <v>9.3776679742266378</v>
      </c>
      <c r="BS74" s="63">
        <f t="shared" si="135"/>
        <v>9.0837654403799775</v>
      </c>
      <c r="BT74" s="45">
        <f t="shared" si="136"/>
        <v>1.201003804145881</v>
      </c>
      <c r="BU74" s="23">
        <f t="shared" si="116"/>
        <v>1.5253727105610071</v>
      </c>
      <c r="BV74" s="45">
        <f t="shared" si="137"/>
        <v>2.7263765147068879</v>
      </c>
      <c r="BW74" s="23">
        <f t="shared" si="117"/>
        <v>0.53361584279939067</v>
      </c>
      <c r="BX74" s="23">
        <f t="shared" si="138"/>
        <v>3.2599923575062784</v>
      </c>
      <c r="BY74" s="23">
        <f t="shared" si="118"/>
        <v>0.80856742341120569</v>
      </c>
      <c r="BZ74" s="23">
        <f t="shared" si="119"/>
        <v>4.068559780917484</v>
      </c>
      <c r="CA74" s="56">
        <f t="shared" si="86"/>
        <v>0</v>
      </c>
      <c r="CB74" s="76"/>
      <c r="CC74" s="76">
        <f t="shared" si="120"/>
        <v>0</v>
      </c>
      <c r="CD74" s="76">
        <f t="shared" si="120"/>
        <v>0</v>
      </c>
      <c r="CE74" s="76">
        <f t="shared" si="121"/>
        <v>0</v>
      </c>
      <c r="CF74" s="23">
        <v>4.0685597809174849</v>
      </c>
      <c r="CG74" s="81">
        <f>BZ74-CF74</f>
        <v>0</v>
      </c>
      <c r="CH74"/>
      <c r="CL74" s="74"/>
    </row>
    <row r="75" spans="1:90" x14ac:dyDescent="0.25">
      <c r="A75">
        <v>2006</v>
      </c>
      <c r="B75" s="41">
        <v>101418031.09931001</v>
      </c>
      <c r="C75" s="41"/>
      <c r="D75" s="41"/>
      <c r="E75" s="41"/>
      <c r="F75" s="41"/>
      <c r="G75" s="39">
        <v>70473967.279502794</v>
      </c>
      <c r="H75" s="39">
        <v>12489919.42286134</v>
      </c>
      <c r="I75" s="39">
        <f t="shared" si="99"/>
        <v>70473967.279502794</v>
      </c>
      <c r="J75" s="39">
        <f t="shared" si="100"/>
        <v>12489919.42286134</v>
      </c>
      <c r="K75" s="41">
        <f t="shared" si="89"/>
        <v>82963886.702364132</v>
      </c>
      <c r="L75" s="39">
        <v>18454144.396945875</v>
      </c>
      <c r="M75" s="39">
        <f t="shared" si="101"/>
        <v>18454144.396945875</v>
      </c>
      <c r="N75" s="41">
        <f t="shared" si="105"/>
        <v>0</v>
      </c>
      <c r="O75" s="41">
        <v>101418031.09931001</v>
      </c>
      <c r="P75" s="2">
        <v>2409450000</v>
      </c>
      <c r="Q75" s="2">
        <v>183259115</v>
      </c>
      <c r="R75" s="1">
        <f t="shared" si="122"/>
        <v>13.147777124210165</v>
      </c>
      <c r="S75" s="23">
        <f t="shared" si="106"/>
        <v>4.2091776587731644</v>
      </c>
      <c r="T75" s="24"/>
      <c r="U75" s="24"/>
      <c r="V75" s="23">
        <f t="shared" si="102"/>
        <v>2.9248985154081968</v>
      </c>
      <c r="W75" s="23">
        <f t="shared" si="103"/>
        <v>0.51837221867485694</v>
      </c>
      <c r="X75" s="23">
        <f t="shared" si="107"/>
        <v>3.443270734083054</v>
      </c>
      <c r="Y75" s="23">
        <f t="shared" si="104"/>
        <v>0.76590692469011079</v>
      </c>
      <c r="Z75" s="23">
        <f t="shared" si="123"/>
        <v>4.2091776587731644</v>
      </c>
      <c r="AA75" s="83">
        <f t="shared" si="75"/>
        <v>0.6948859735848516</v>
      </c>
      <c r="AB75" s="83">
        <f t="shared" si="76"/>
        <v>0.12315284853667717</v>
      </c>
      <c r="AC75" s="83">
        <f t="shared" si="77"/>
        <v>0.18196117787847121</v>
      </c>
      <c r="AD75" s="78">
        <f t="shared" si="124"/>
        <v>0</v>
      </c>
      <c r="AE75" s="14">
        <v>18338600</v>
      </c>
      <c r="AF75" s="16">
        <v>23850883</v>
      </c>
      <c r="AG75" s="16">
        <v>33282663</v>
      </c>
      <c r="AH75" s="16">
        <f t="shared" si="125"/>
        <v>14944063</v>
      </c>
      <c r="AI75" s="16">
        <v>8906820</v>
      </c>
      <c r="AJ75" s="16">
        <f t="shared" si="126"/>
        <v>42189483</v>
      </c>
      <c r="AK75" s="17">
        <v>4676646</v>
      </c>
      <c r="AL75" s="10">
        <v>16430000</v>
      </c>
      <c r="AM75" s="10">
        <v>21222772</v>
      </c>
      <c r="AN75" s="10">
        <v>29814686</v>
      </c>
      <c r="AO75" s="10">
        <f t="shared" si="127"/>
        <v>13384686</v>
      </c>
      <c r="AP75" s="10">
        <v>7838086</v>
      </c>
      <c r="AQ75" s="10">
        <f t="shared" si="128"/>
        <v>43199372</v>
      </c>
      <c r="AR75" s="12">
        <v>1209304</v>
      </c>
      <c r="AT75" s="33">
        <f t="shared" si="78"/>
        <v>12.883928510132016</v>
      </c>
      <c r="AU75" s="33">
        <f t="shared" si="79"/>
        <v>16.55022734619736</v>
      </c>
      <c r="AV75" s="7">
        <f t="shared" si="80"/>
        <v>16.104910637665018</v>
      </c>
      <c r="AW75" s="7">
        <f t="shared" si="81"/>
        <v>10.665583680251846</v>
      </c>
      <c r="AX75" s="7">
        <f t="shared" si="108"/>
        <v>14.956588764869688</v>
      </c>
      <c r="AY75" s="7">
        <f t="shared" si="109"/>
        <v>30.012839370583396</v>
      </c>
      <c r="AZ75" s="40">
        <f t="shared" si="87"/>
        <v>20.057537366017055</v>
      </c>
      <c r="BA75" s="35">
        <f t="shared" si="82"/>
        <v>14.382558002415857</v>
      </c>
      <c r="BB75" s="35">
        <f t="shared" si="83"/>
        <v>18.599716194357349</v>
      </c>
      <c r="BC75" s="32">
        <f t="shared" si="84"/>
        <v>17.978197503019821</v>
      </c>
      <c r="BD75" s="32">
        <f t="shared" si="85"/>
        <v>7.0973972818593394</v>
      </c>
      <c r="BE75" s="32">
        <f t="shared" si="110"/>
        <v>14.60694260632911</v>
      </c>
      <c r="BF75" s="32">
        <f t="shared" si="111"/>
        <v>116.06628704699675</v>
      </c>
      <c r="BG75" s="37">
        <f t="shared" si="88"/>
        <v>22.391925026767716</v>
      </c>
      <c r="BH75" s="72">
        <f t="shared" si="112"/>
        <v>42.928056059767513</v>
      </c>
      <c r="BI75" s="65">
        <f t="shared" si="113"/>
        <v>53.660070074709388</v>
      </c>
      <c r="BJ75" s="65">
        <f t="shared" si="114"/>
        <v>49.833967990143407</v>
      </c>
      <c r="BK75" s="65">
        <f t="shared" si="129"/>
        <v>3.9086968396696964</v>
      </c>
      <c r="BL75" s="72">
        <f t="shared" si="130"/>
        <v>2.3294788811487956</v>
      </c>
      <c r="BM75" s="65">
        <f t="shared" si="131"/>
        <v>2.0066634071719687</v>
      </c>
      <c r="BN75" s="36">
        <f t="shared" si="132"/>
        <v>12.391675798668542</v>
      </c>
      <c r="BO75" s="63">
        <f t="shared" si="115"/>
        <v>15.489594748335678</v>
      </c>
      <c r="BP75" s="63">
        <f t="shared" si="141"/>
        <v>12.585000328660957</v>
      </c>
      <c r="BQ75" s="63">
        <f t="shared" si="133"/>
        <v>2.5325056547025713</v>
      </c>
      <c r="BR75" s="36">
        <f t="shared" si="134"/>
        <v>8.0699335283404352</v>
      </c>
      <c r="BS75" s="63">
        <f t="shared" si="135"/>
        <v>7.9459672140223132</v>
      </c>
      <c r="BT75" s="45">
        <f t="shared" si="136"/>
        <v>1.2892849088347227</v>
      </c>
      <c r="BU75" s="23">
        <f t="shared" si="116"/>
        <v>1.6356136065734734</v>
      </c>
      <c r="BV75" s="45">
        <f t="shared" si="137"/>
        <v>2.9248985154081959</v>
      </c>
      <c r="BW75" s="23">
        <f t="shared" si="117"/>
        <v>0.51837221867485694</v>
      </c>
      <c r="BX75" s="23">
        <f t="shared" si="138"/>
        <v>3.4432707340830531</v>
      </c>
      <c r="BY75" s="23">
        <f t="shared" si="118"/>
        <v>0.76590692469011079</v>
      </c>
      <c r="BZ75" s="23">
        <f t="shared" si="119"/>
        <v>4.2091776587731635</v>
      </c>
      <c r="CA75" s="56">
        <f t="shared" si="86"/>
        <v>0</v>
      </c>
      <c r="CB75" s="76"/>
      <c r="CC75" s="76">
        <f t="shared" si="120"/>
        <v>0</v>
      </c>
      <c r="CD75" s="76">
        <f t="shared" si="120"/>
        <v>0</v>
      </c>
      <c r="CE75" s="76">
        <f t="shared" si="121"/>
        <v>0</v>
      </c>
      <c r="CF75" s="23">
        <v>4.2091776587731644</v>
      </c>
      <c r="CG75" s="81">
        <f t="shared" ref="CG75:CG79" si="142">BZ75-CF75</f>
        <v>0</v>
      </c>
      <c r="CH75"/>
      <c r="CL75" s="74"/>
    </row>
    <row r="76" spans="1:90" x14ac:dyDescent="0.25">
      <c r="A76">
        <v>2007</v>
      </c>
      <c r="B76" s="41">
        <v>123035547.67360002</v>
      </c>
      <c r="C76" s="41"/>
      <c r="D76" s="41"/>
      <c r="E76" s="41"/>
      <c r="F76" s="41"/>
      <c r="G76" s="39">
        <v>87324453.683755577</v>
      </c>
      <c r="H76" s="39">
        <v>14041926.525562001</v>
      </c>
      <c r="I76" s="39">
        <f t="shared" si="99"/>
        <v>87324453.683755592</v>
      </c>
      <c r="J76" s="39">
        <f t="shared" si="100"/>
        <v>14041926.525562005</v>
      </c>
      <c r="K76" s="41">
        <f t="shared" si="89"/>
        <v>101366380.20931759</v>
      </c>
      <c r="L76" s="39">
        <v>21669167.464282416</v>
      </c>
      <c r="M76" s="39">
        <f t="shared" si="101"/>
        <v>21669167.46428242</v>
      </c>
      <c r="N76" s="41">
        <f t="shared" si="105"/>
        <v>0</v>
      </c>
      <c r="O76" s="41">
        <v>123035547.67359999</v>
      </c>
      <c r="P76" s="2">
        <v>2720263000</v>
      </c>
      <c r="Q76" s="2">
        <v>185275482</v>
      </c>
      <c r="R76" s="1">
        <f t="shared" si="122"/>
        <v>14.682261088382974</v>
      </c>
      <c r="S76" s="23">
        <f t="shared" si="106"/>
        <v>4.5229283960264146</v>
      </c>
      <c r="T76" s="24"/>
      <c r="U76" s="24"/>
      <c r="V76" s="23">
        <f t="shared" si="102"/>
        <v>3.2101474630855762</v>
      </c>
      <c r="W76" s="23">
        <f t="shared" si="103"/>
        <v>0.51619738700125706</v>
      </c>
      <c r="X76" s="23">
        <f t="shared" si="107"/>
        <v>3.726344850086833</v>
      </c>
      <c r="Y76" s="23">
        <f t="shared" si="104"/>
        <v>0.7965835459395807</v>
      </c>
      <c r="Z76" s="23">
        <f t="shared" si="123"/>
        <v>4.5229283960264137</v>
      </c>
      <c r="AA76" s="83">
        <f t="shared" si="75"/>
        <v>0.70974978642284681</v>
      </c>
      <c r="AB76" s="83">
        <f t="shared" si="76"/>
        <v>0.11412902036095875</v>
      </c>
      <c r="AC76" s="83">
        <f t="shared" si="77"/>
        <v>0.17612119321619449</v>
      </c>
      <c r="AD76" s="78">
        <f t="shared" si="124"/>
        <v>0</v>
      </c>
      <c r="AE76" s="14">
        <v>17782368</v>
      </c>
      <c r="AF76" s="16">
        <v>22709274</v>
      </c>
      <c r="AG76" s="16">
        <v>32122273</v>
      </c>
      <c r="AH76" s="16">
        <f t="shared" si="125"/>
        <v>14339905</v>
      </c>
      <c r="AI76" s="16">
        <v>8369369</v>
      </c>
      <c r="AJ76" s="16">
        <f t="shared" si="126"/>
        <v>40491642</v>
      </c>
      <c r="AK76" s="17">
        <v>4880381</v>
      </c>
      <c r="AL76" s="10">
        <v>15984892</v>
      </c>
      <c r="AM76" s="10">
        <v>20416014</v>
      </c>
      <c r="AN76" s="10">
        <v>28928605</v>
      </c>
      <c r="AO76" s="10">
        <f t="shared" si="127"/>
        <v>12943713</v>
      </c>
      <c r="AP76" s="10">
        <v>7472301</v>
      </c>
      <c r="AQ76" s="10">
        <f t="shared" si="128"/>
        <v>41872318</v>
      </c>
      <c r="AR76" s="12">
        <v>1240968</v>
      </c>
      <c r="AT76" s="33">
        <f t="shared" si="78"/>
        <v>14.812441660383309</v>
      </c>
      <c r="AU76" s="33">
        <f t="shared" si="79"/>
        <v>18.802893021352812</v>
      </c>
      <c r="AV76" s="7">
        <f t="shared" si="80"/>
        <v>18.515552075479135</v>
      </c>
      <c r="AW76" s="7">
        <f t="shared" si="81"/>
        <v>11.42723181207549</v>
      </c>
      <c r="AX76" s="7">
        <f t="shared" si="108"/>
        <v>17.050440636565337</v>
      </c>
      <c r="AY76" s="7">
        <f t="shared" si="109"/>
        <v>30.240958734005591</v>
      </c>
      <c r="AZ76" s="40">
        <f t="shared" si="87"/>
        <v>23.107637737543619</v>
      </c>
      <c r="BA76" s="35">
        <f t="shared" si="82"/>
        <v>16.44770962206459</v>
      </c>
      <c r="BB76" s="35">
        <f t="shared" si="83"/>
        <v>20.914956740066344</v>
      </c>
      <c r="BC76" s="32">
        <f t="shared" si="84"/>
        <v>20.559637027580738</v>
      </c>
      <c r="BD76" s="32">
        <f t="shared" si="85"/>
        <v>7.3888164612270391</v>
      </c>
      <c r="BE76" s="32">
        <f t="shared" si="110"/>
        <v>16.488228289583962</v>
      </c>
      <c r="BF76" s="32">
        <f t="shared" si="111"/>
        <v>118.92925557083257</v>
      </c>
      <c r="BG76" s="37">
        <f t="shared" si="88"/>
        <v>25.63767881427794</v>
      </c>
      <c r="BH76" s="72">
        <f t="shared" si="112"/>
        <v>48.981389084489898</v>
      </c>
      <c r="BI76" s="65">
        <f t="shared" si="113"/>
        <v>61.226736355612374</v>
      </c>
      <c r="BJ76" s="65">
        <f t="shared" si="114"/>
        <v>56.38194472119141</v>
      </c>
      <c r="BK76" s="65">
        <f t="shared" si="129"/>
        <v>4.0321489781948783</v>
      </c>
      <c r="BL76" s="72">
        <f t="shared" si="130"/>
        <v>2.041591752890187</v>
      </c>
      <c r="BM76" s="65">
        <f t="shared" si="131"/>
        <v>1.7736174318658176</v>
      </c>
      <c r="BN76" s="36">
        <f t="shared" si="132"/>
        <v>13.829826431788744</v>
      </c>
      <c r="BO76" s="63">
        <f t="shared" si="115"/>
        <v>17.287283039735932</v>
      </c>
      <c r="BP76" s="63">
        <f t="shared" si="141"/>
        <v>13.863895986268751</v>
      </c>
      <c r="BQ76" s="63">
        <f t="shared" si="133"/>
        <v>2.6292880499521516</v>
      </c>
      <c r="BR76" s="36">
        <f t="shared" si="134"/>
        <v>7.2307487366684216</v>
      </c>
      <c r="BS76" s="63">
        <f t="shared" si="135"/>
        <v>7.2129796775050261</v>
      </c>
      <c r="BT76" s="45">
        <f t="shared" si="136"/>
        <v>1.421668348883135</v>
      </c>
      <c r="BU76" s="23">
        <f t="shared" si="116"/>
        <v>1.7884791142024417</v>
      </c>
      <c r="BV76" s="45">
        <f t="shared" si="137"/>
        <v>3.2101474630855766</v>
      </c>
      <c r="BW76" s="23">
        <f t="shared" si="117"/>
        <v>0.51619738700125706</v>
      </c>
      <c r="BX76" s="23">
        <f t="shared" si="138"/>
        <v>3.7263448500868339</v>
      </c>
      <c r="BY76" s="23">
        <f t="shared" si="118"/>
        <v>0.7965835459395807</v>
      </c>
      <c r="BZ76" s="23">
        <f t="shared" si="119"/>
        <v>4.5229283960264146</v>
      </c>
      <c r="CA76" s="56">
        <f t="shared" si="86"/>
        <v>0</v>
      </c>
      <c r="CB76" s="76"/>
      <c r="CC76" s="76">
        <f t="shared" si="120"/>
        <v>0</v>
      </c>
      <c r="CD76" s="76">
        <f t="shared" si="120"/>
        <v>0</v>
      </c>
      <c r="CE76" s="76">
        <f t="shared" si="121"/>
        <v>0</v>
      </c>
      <c r="CF76" s="23">
        <v>4.5229283960264137</v>
      </c>
      <c r="CG76" s="81">
        <f t="shared" si="142"/>
        <v>0</v>
      </c>
      <c r="CH76"/>
      <c r="CL76" s="74"/>
    </row>
    <row r="77" spans="1:90" x14ac:dyDescent="0.25">
      <c r="A77">
        <v>2008</v>
      </c>
      <c r="B77" s="41">
        <v>146091452.91177002</v>
      </c>
      <c r="C77" s="41"/>
      <c r="D77" s="41"/>
      <c r="E77" s="41"/>
      <c r="F77" s="41"/>
      <c r="G77" s="39">
        <v>97479276.057552442</v>
      </c>
      <c r="H77" s="39">
        <v>20353145.856478326</v>
      </c>
      <c r="I77" s="39">
        <f t="shared" si="99"/>
        <v>97479276.057552442</v>
      </c>
      <c r="J77" s="39">
        <f t="shared" si="100"/>
        <v>20353145.856478326</v>
      </c>
      <c r="K77" s="41">
        <f t="shared" si="89"/>
        <v>117832421.91403076</v>
      </c>
      <c r="L77" s="39">
        <v>28259030.997739248</v>
      </c>
      <c r="M77" s="39">
        <f t="shared" si="101"/>
        <v>28259030.997739248</v>
      </c>
      <c r="N77" s="41">
        <f t="shared" si="105"/>
        <v>0</v>
      </c>
      <c r="O77" s="41">
        <v>146091452.91177002</v>
      </c>
      <c r="P77" s="2">
        <v>3109803000</v>
      </c>
      <c r="Q77" s="2">
        <v>187201056</v>
      </c>
      <c r="R77" s="1">
        <f t="shared" si="122"/>
        <v>16.612101803528287</v>
      </c>
      <c r="S77" s="23">
        <f t="shared" si="106"/>
        <v>4.6977719460612137</v>
      </c>
      <c r="T77" s="24"/>
      <c r="U77" s="24"/>
      <c r="V77" s="23">
        <f t="shared" si="102"/>
        <v>3.1345804238259602</v>
      </c>
      <c r="W77" s="23">
        <f t="shared" si="103"/>
        <v>0.65448344658739888</v>
      </c>
      <c r="X77" s="23">
        <f t="shared" si="107"/>
        <v>3.7890638704133592</v>
      </c>
      <c r="Y77" s="23">
        <f t="shared" si="104"/>
        <v>0.9087080756478545</v>
      </c>
      <c r="Z77" s="23">
        <f t="shared" si="123"/>
        <v>4.6977719460612137</v>
      </c>
      <c r="AA77" s="83">
        <f t="shared" si="75"/>
        <v>0.66724831682263941</v>
      </c>
      <c r="AB77" s="83">
        <f t="shared" si="76"/>
        <v>0.13931784133032299</v>
      </c>
      <c r="AC77" s="83">
        <f t="shared" si="77"/>
        <v>0.19343384184703752</v>
      </c>
      <c r="AD77" s="78">
        <f t="shared" si="124"/>
        <v>0</v>
      </c>
      <c r="AE77" s="14">
        <v>17620439</v>
      </c>
      <c r="AF77" s="16">
        <v>22832361</v>
      </c>
      <c r="AG77" s="16">
        <v>32086700</v>
      </c>
      <c r="AH77" s="16">
        <f t="shared" si="125"/>
        <v>14466261</v>
      </c>
      <c r="AI77" s="16">
        <v>8366100</v>
      </c>
      <c r="AJ77" s="16">
        <f t="shared" si="126"/>
        <v>40452800</v>
      </c>
      <c r="AK77" s="17">
        <v>5080056</v>
      </c>
      <c r="AL77" s="10">
        <v>15577108</v>
      </c>
      <c r="AM77" s="10">
        <v>20287165</v>
      </c>
      <c r="AN77" s="10">
        <v>28468696</v>
      </c>
      <c r="AO77" s="10">
        <f t="shared" si="127"/>
        <v>12891588</v>
      </c>
      <c r="AP77" s="10">
        <v>7395577</v>
      </c>
      <c r="AQ77" s="10">
        <f t="shared" si="128"/>
        <v>41360284</v>
      </c>
      <c r="AR77" s="12">
        <v>1273965</v>
      </c>
      <c r="AT77" s="33">
        <f t="shared" si="78"/>
        <v>14.630280220955036</v>
      </c>
      <c r="AU77" s="33">
        <f t="shared" si="79"/>
        <v>19.775650779460928</v>
      </c>
      <c r="AV77" s="7">
        <f t="shared" si="80"/>
        <v>18.287850276193794</v>
      </c>
      <c r="AW77" s="7">
        <f t="shared" si="81"/>
        <v>14.64481566508656</v>
      </c>
      <c r="AX77" s="7">
        <f t="shared" si="108"/>
        <v>17.534429206206443</v>
      </c>
      <c r="AY77" s="7">
        <f t="shared" si="109"/>
        <v>33.48607010572448</v>
      </c>
      <c r="AZ77" s="40">
        <f t="shared" si="87"/>
        <v>22.74290539005916</v>
      </c>
      <c r="BA77" s="35">
        <f t="shared" si="82"/>
        <v>16.489600098498293</v>
      </c>
      <c r="BB77" s="35">
        <f t="shared" si="83"/>
        <v>22.256673005152926</v>
      </c>
      <c r="BC77" s="32">
        <f t="shared" si="84"/>
        <v>20.612000123122865</v>
      </c>
      <c r="BD77" s="32">
        <f t="shared" si="85"/>
        <v>9.503871232596067</v>
      </c>
      <c r="BE77" s="32">
        <f t="shared" si="110"/>
        <v>17.149707139168292</v>
      </c>
      <c r="BF77" s="32">
        <f t="shared" si="111"/>
        <v>133.52887352243292</v>
      </c>
      <c r="BG77" s="37">
        <f t="shared" si="88"/>
        <v>25.593160737531239</v>
      </c>
      <c r="BH77" s="72">
        <f t="shared" si="112"/>
        <v>43.690645617008293</v>
      </c>
      <c r="BI77" s="65">
        <f t="shared" si="113"/>
        <v>54.613307021260361</v>
      </c>
      <c r="BJ77" s="65">
        <f t="shared" si="114"/>
        <v>52.363353331237619</v>
      </c>
      <c r="BK77" s="65">
        <f t="shared" si="129"/>
        <v>3.9582069827502981</v>
      </c>
      <c r="BL77" s="72">
        <f t="shared" si="130"/>
        <v>2.2888194621017703</v>
      </c>
      <c r="BM77" s="65">
        <f t="shared" si="131"/>
        <v>1.9097325445798847</v>
      </c>
      <c r="BN77" s="36">
        <f t="shared" si="132"/>
        <v>12.349089499154676</v>
      </c>
      <c r="BO77" s="63">
        <f t="shared" si="115"/>
        <v>15.436361873943346</v>
      </c>
      <c r="BP77" s="63">
        <f t="shared" si="141"/>
        <v>12.843444782215686</v>
      </c>
      <c r="BQ77" s="63">
        <f t="shared" si="133"/>
        <v>2.5528335474990613</v>
      </c>
      <c r="BR77" s="36">
        <f t="shared" si="134"/>
        <v>8.0977629975752645</v>
      </c>
      <c r="BS77" s="63">
        <f t="shared" si="135"/>
        <v>7.7860731054389687</v>
      </c>
      <c r="BT77" s="45">
        <f t="shared" si="136"/>
        <v>1.3770860362360604</v>
      </c>
      <c r="BU77" s="23">
        <f t="shared" si="116"/>
        <v>1.7574943875899003</v>
      </c>
      <c r="BV77" s="45">
        <f t="shared" si="137"/>
        <v>3.1345804238259607</v>
      </c>
      <c r="BW77" s="23">
        <f t="shared" si="117"/>
        <v>0.65448344658739888</v>
      </c>
      <c r="BX77" s="23">
        <f t="shared" si="138"/>
        <v>3.7890638704133597</v>
      </c>
      <c r="BY77" s="23">
        <f t="shared" si="118"/>
        <v>0.9087080756478545</v>
      </c>
      <c r="BZ77" s="23">
        <f t="shared" si="119"/>
        <v>4.6977719460612146</v>
      </c>
      <c r="CA77" s="56">
        <f t="shared" si="86"/>
        <v>0</v>
      </c>
      <c r="CB77" s="76"/>
      <c r="CC77" s="76">
        <f t="shared" si="120"/>
        <v>0</v>
      </c>
      <c r="CD77" s="76">
        <f t="shared" si="120"/>
        <v>0</v>
      </c>
      <c r="CE77" s="76">
        <f t="shared" si="121"/>
        <v>0</v>
      </c>
      <c r="CF77" s="23">
        <v>4.6977719460612137</v>
      </c>
      <c r="CG77" s="81">
        <f t="shared" si="142"/>
        <v>0</v>
      </c>
      <c r="CH77"/>
      <c r="CL77" s="74"/>
    </row>
    <row r="78" spans="1:90" x14ac:dyDescent="0.25">
      <c r="A78">
        <v>2009</v>
      </c>
      <c r="B78" s="41">
        <v>169190490.15597001</v>
      </c>
      <c r="C78" s="41"/>
      <c r="D78" s="41"/>
      <c r="E78" s="41"/>
      <c r="F78" s="41"/>
      <c r="G78" s="39">
        <v>105255579.84777775</v>
      </c>
      <c r="H78" s="39">
        <v>25066427.027721629</v>
      </c>
      <c r="I78" s="39">
        <f t="shared" si="99"/>
        <v>105255579.84777775</v>
      </c>
      <c r="J78" s="39">
        <f t="shared" si="100"/>
        <v>25066427.027721629</v>
      </c>
      <c r="K78" s="41">
        <f t="shared" si="89"/>
        <v>130322006.87549938</v>
      </c>
      <c r="L78" s="39">
        <v>38868483.280470617</v>
      </c>
      <c r="M78" s="39">
        <f t="shared" si="101"/>
        <v>38868483.280470617</v>
      </c>
      <c r="N78" s="41">
        <f t="shared" si="105"/>
        <v>0</v>
      </c>
      <c r="O78" s="41">
        <v>169190490.15597001</v>
      </c>
      <c r="P78" s="2">
        <v>3109803000</v>
      </c>
      <c r="Q78" s="2">
        <v>189029831</v>
      </c>
      <c r="R78" s="1">
        <f t="shared" si="122"/>
        <v>16.451387506133887</v>
      </c>
      <c r="S78" s="23">
        <f t="shared" si="106"/>
        <v>5.440553313376121</v>
      </c>
      <c r="T78" s="24"/>
      <c r="U78" s="24"/>
      <c r="V78" s="23">
        <f t="shared" si="102"/>
        <v>3.3846381860129964</v>
      </c>
      <c r="W78" s="23">
        <f t="shared" si="103"/>
        <v>0.80604549637779721</v>
      </c>
      <c r="X78" s="23">
        <f t="shared" si="107"/>
        <v>4.1906836823907936</v>
      </c>
      <c r="Y78" s="23">
        <f t="shared" si="104"/>
        <v>1.2498696309853268</v>
      </c>
      <c r="Z78" s="23">
        <f t="shared" si="123"/>
        <v>5.4405533133761201</v>
      </c>
      <c r="AA78" s="83">
        <f t="shared" si="75"/>
        <v>0.62211286078045402</v>
      </c>
      <c r="AB78" s="83">
        <f t="shared" si="76"/>
        <v>0.14815505886065988</v>
      </c>
      <c r="AC78" s="83">
        <f t="shared" si="77"/>
        <v>0.22973208035888609</v>
      </c>
      <c r="AD78" s="78">
        <f t="shared" si="124"/>
        <v>0</v>
      </c>
      <c r="AE78" s="14">
        <v>17295618</v>
      </c>
      <c r="AF78" s="16">
        <v>22747070</v>
      </c>
      <c r="AG78" s="16">
        <v>31705528</v>
      </c>
      <c r="AH78" s="16">
        <f t="shared" si="125"/>
        <v>14409910</v>
      </c>
      <c r="AI78" s="16">
        <v>8337160</v>
      </c>
      <c r="AJ78" s="16">
        <f t="shared" si="126"/>
        <v>40042688</v>
      </c>
      <c r="AK78" s="17">
        <v>5115896</v>
      </c>
      <c r="AL78" s="10">
        <v>15150493</v>
      </c>
      <c r="AM78" s="10">
        <v>20140799</v>
      </c>
      <c r="AN78" s="10">
        <v>27927139</v>
      </c>
      <c r="AO78" s="10">
        <f t="shared" si="127"/>
        <v>12776646</v>
      </c>
      <c r="AP78" s="10">
        <v>7364153</v>
      </c>
      <c r="AQ78" s="10">
        <f t="shared" si="128"/>
        <v>40703785</v>
      </c>
      <c r="AR78" s="12">
        <v>1351168</v>
      </c>
      <c r="AT78" s="33">
        <f t="shared" si="78"/>
        <v>16.143496094389175</v>
      </c>
      <c r="AU78" s="33">
        <f t="shared" si="79"/>
        <v>22.550266325453883</v>
      </c>
      <c r="AV78" s="7">
        <f t="shared" si="80"/>
        <v>20.179370117986469</v>
      </c>
      <c r="AW78" s="7">
        <f t="shared" si="81"/>
        <v>18.275605117162932</v>
      </c>
      <c r="AX78" s="7">
        <f t="shared" si="108"/>
        <v>19.782993295974272</v>
      </c>
      <c r="AY78" s="7">
        <f t="shared" si="109"/>
        <v>46.182065686477728</v>
      </c>
      <c r="AZ78" s="40">
        <f t="shared" si="87"/>
        <v>25.023462510531726</v>
      </c>
      <c r="BA78" s="35">
        <f t="shared" si="82"/>
        <v>18.327622727073713</v>
      </c>
      <c r="BB78" s="35">
        <f t="shared" si="83"/>
        <v>25.468328571460461</v>
      </c>
      <c r="BC78" s="32">
        <f t="shared" si="84"/>
        <v>22.909528408842139</v>
      </c>
      <c r="BD78" s="32">
        <f t="shared" si="85"/>
        <v>11.925402328483242</v>
      </c>
      <c r="BE78" s="32">
        <f t="shared" si="110"/>
        <v>19.461684662907622</v>
      </c>
      <c r="BF78" s="32">
        <f t="shared" si="111"/>
        <v>174.85808213130318</v>
      </c>
      <c r="BG78" s="37">
        <f t="shared" si="88"/>
        <v>28.342732863148278</v>
      </c>
      <c r="BH78" s="72">
        <f t="shared" si="112"/>
        <v>34.956201838143521</v>
      </c>
      <c r="BI78" s="65">
        <f t="shared" si="113"/>
        <v>43.695252297679396</v>
      </c>
      <c r="BJ78" s="65">
        <f t="shared" si="114"/>
        <v>42.836960629430664</v>
      </c>
      <c r="BK78" s="65">
        <f t="shared" si="129"/>
        <v>3.7574012960372607</v>
      </c>
      <c r="BL78" s="72">
        <f t="shared" si="130"/>
        <v>2.8607226970203028</v>
      </c>
      <c r="BM78" s="65">
        <f t="shared" si="131"/>
        <v>2.3344326612027673</v>
      </c>
      <c r="BN78" s="36">
        <f t="shared" si="132"/>
        <v>10.481427283018732</v>
      </c>
      <c r="BO78" s="63">
        <f t="shared" si="115"/>
        <v>13.101784103773413</v>
      </c>
      <c r="BP78" s="63">
        <f t="shared" si="141"/>
        <v>11.129988631748571</v>
      </c>
      <c r="BQ78" s="63">
        <f t="shared" si="133"/>
        <v>2.409643143880694</v>
      </c>
      <c r="BR78" s="36">
        <f t="shared" si="134"/>
        <v>9.5406853761236246</v>
      </c>
      <c r="BS78" s="63">
        <f t="shared" si="135"/>
        <v>8.9847351429225633</v>
      </c>
      <c r="BT78" s="45">
        <f t="shared" si="136"/>
        <v>1.4770776662919785</v>
      </c>
      <c r="BU78" s="23">
        <f t="shared" si="116"/>
        <v>1.9075605197210181</v>
      </c>
      <c r="BV78" s="45">
        <f t="shared" si="137"/>
        <v>3.3846381860129968</v>
      </c>
      <c r="BW78" s="23">
        <f t="shared" si="117"/>
        <v>0.80604549637779721</v>
      </c>
      <c r="BX78" s="23">
        <f t="shared" si="138"/>
        <v>4.1906836823907945</v>
      </c>
      <c r="BY78" s="23">
        <f t="shared" si="118"/>
        <v>1.2498696309853268</v>
      </c>
      <c r="BZ78" s="23">
        <f t="shared" si="119"/>
        <v>5.440553313376121</v>
      </c>
      <c r="CA78" s="56">
        <f t="shared" si="86"/>
        <v>0</v>
      </c>
      <c r="CB78" s="76"/>
      <c r="CC78" s="76">
        <f t="shared" si="120"/>
        <v>0</v>
      </c>
      <c r="CD78" s="76">
        <f t="shared" si="120"/>
        <v>0</v>
      </c>
      <c r="CE78" s="76">
        <f t="shared" si="121"/>
        <v>0</v>
      </c>
      <c r="CF78" s="23">
        <v>5.0761623892067727</v>
      </c>
      <c r="CG78" s="81">
        <f t="shared" si="142"/>
        <v>0.36439092416934837</v>
      </c>
      <c r="CH78"/>
      <c r="CL78" s="74"/>
    </row>
    <row r="79" spans="1:90" x14ac:dyDescent="0.25">
      <c r="A79">
        <v>2010</v>
      </c>
      <c r="B79" s="41">
        <v>192771827.29769999</v>
      </c>
      <c r="C79" s="41"/>
      <c r="D79" s="41"/>
      <c r="E79" s="41"/>
      <c r="F79" s="41"/>
      <c r="G79" s="39">
        <v>119134599.41264817</v>
      </c>
      <c r="H79" s="39">
        <v>30615188.632378556</v>
      </c>
      <c r="I79" s="39">
        <f t="shared" si="99"/>
        <v>119134599.41264819</v>
      </c>
      <c r="J79" s="39">
        <v>30615188.632378556</v>
      </c>
      <c r="K79" s="41">
        <f t="shared" si="89"/>
        <v>149749788.04502675</v>
      </c>
      <c r="L79" s="39">
        <v>43022039.252673239</v>
      </c>
      <c r="M79" s="39">
        <f t="shared" si="101"/>
        <v>43022039.252673246</v>
      </c>
      <c r="N79" s="41">
        <f t="shared" si="105"/>
        <v>0</v>
      </c>
      <c r="O79" s="41">
        <v>192771827.29769996</v>
      </c>
      <c r="P79" s="2">
        <v>3885847000</v>
      </c>
      <c r="Q79" s="2">
        <v>190755799</v>
      </c>
      <c r="R79" s="1">
        <f t="shared" si="122"/>
        <v>20.370793550554129</v>
      </c>
      <c r="S79" s="23">
        <f t="shared" si="106"/>
        <v>4.9608702374977707</v>
      </c>
      <c r="T79" s="24"/>
      <c r="U79" s="24"/>
      <c r="V79" s="23">
        <f t="shared" si="102"/>
        <v>3.0658592428535703</v>
      </c>
      <c r="W79" s="23">
        <f t="shared" si="103"/>
        <v>0.78786397489089388</v>
      </c>
      <c r="X79" s="23">
        <f t="shared" si="107"/>
        <v>3.8537232177444642</v>
      </c>
      <c r="Y79" s="23">
        <f t="shared" si="104"/>
        <v>1.107147019753306</v>
      </c>
      <c r="Z79" s="23">
        <f t="shared" si="123"/>
        <v>4.9608702374977707</v>
      </c>
      <c r="AA79" s="83">
        <f t="shared" si="75"/>
        <v>0.61800835258290665</v>
      </c>
      <c r="AB79" s="83">
        <f t="shared" si="76"/>
        <v>0.15881567893787263</v>
      </c>
      <c r="AC79" s="83">
        <f t="shared" si="77"/>
        <v>0.22317596847922058</v>
      </c>
      <c r="AD79" s="78">
        <f t="shared" si="124"/>
        <v>0</v>
      </c>
      <c r="AE79" s="14">
        <v>16755708</v>
      </c>
      <c r="AF79" s="16">
        <v>22607308</v>
      </c>
      <c r="AG79" s="16">
        <v>31005341</v>
      </c>
      <c r="AH79" s="16">
        <f t="shared" si="125"/>
        <v>14249633</v>
      </c>
      <c r="AI79" s="16">
        <v>8357675</v>
      </c>
      <c r="AJ79" s="16">
        <f t="shared" si="126"/>
        <v>39363016</v>
      </c>
      <c r="AK79" s="17">
        <v>5449120</v>
      </c>
      <c r="AL79" s="10">
        <v>14510868</v>
      </c>
      <c r="AM79" s="10">
        <v>19923072</v>
      </c>
      <c r="AN79" s="10">
        <v>27064103</v>
      </c>
      <c r="AO79" s="10">
        <f t="shared" si="127"/>
        <v>12553235</v>
      </c>
      <c r="AP79" s="10">
        <v>7369837</v>
      </c>
      <c r="AQ79" s="10">
        <f t="shared" si="128"/>
        <v>39617338</v>
      </c>
      <c r="AR79" s="12">
        <v>1461696</v>
      </c>
      <c r="AT79" s="33">
        <f t="shared" si="78"/>
        <v>15.089798354214338</v>
      </c>
      <c r="AU79" s="33">
        <f t="shared" si="79"/>
        <v>21.332915733425683</v>
      </c>
      <c r="AV79" s="7">
        <f t="shared" si="80"/>
        <v>18.862247942767922</v>
      </c>
      <c r="AW79" s="7">
        <f t="shared" si="81"/>
        <v>17.982228554427923</v>
      </c>
      <c r="AX79" s="7">
        <f t="shared" si="108"/>
        <v>18.67539955591046</v>
      </c>
      <c r="AY79" s="7">
        <f t="shared" si="109"/>
        <v>38.75758184138185</v>
      </c>
      <c r="AZ79" s="40">
        <f t="shared" si="87"/>
        <v>23.298156134264783</v>
      </c>
      <c r="BA79" s="35">
        <f t="shared" si="82"/>
        <v>17.287265851510185</v>
      </c>
      <c r="BB79" s="35">
        <f t="shared" si="83"/>
        <v>24.207100015680325</v>
      </c>
      <c r="BC79" s="32">
        <f t="shared" si="84"/>
        <v>21.609082314387731</v>
      </c>
      <c r="BD79" s="32">
        <f t="shared" si="85"/>
        <v>11.972182631300091</v>
      </c>
      <c r="BE79" s="32">
        <f t="shared" si="110"/>
        <v>18.555513536161776</v>
      </c>
      <c r="BF79" s="32">
        <f t="shared" si="111"/>
        <v>144.48607259205104</v>
      </c>
      <c r="BG79" s="37">
        <f t="shared" si="88"/>
        <v>26.604870906973066</v>
      </c>
      <c r="BH79" s="72">
        <f t="shared" si="112"/>
        <v>38.933797304409772</v>
      </c>
      <c r="BI79" s="65">
        <f t="shared" si="113"/>
        <v>48.667246630512217</v>
      </c>
      <c r="BJ79" s="65">
        <f t="shared" si="114"/>
        <v>48.185151571996563</v>
      </c>
      <c r="BK79" s="65">
        <f t="shared" si="129"/>
        <v>3.8750509149244641</v>
      </c>
      <c r="BL79" s="72">
        <f t="shared" si="130"/>
        <v>2.5684625421490459</v>
      </c>
      <c r="BM79" s="65">
        <f t="shared" si="131"/>
        <v>2.0753281195055182</v>
      </c>
      <c r="BN79" s="36">
        <f t="shared" si="132"/>
        <v>11.964658974654178</v>
      </c>
      <c r="BO79" s="63">
        <f t="shared" si="115"/>
        <v>14.955823718317721</v>
      </c>
      <c r="BP79" s="63">
        <f t="shared" si="141"/>
        <v>12.842423635219367</v>
      </c>
      <c r="BQ79" s="63">
        <f t="shared" si="133"/>
        <v>2.5527540370865447</v>
      </c>
      <c r="BR79" s="36">
        <f t="shared" si="134"/>
        <v>8.3579482049458385</v>
      </c>
      <c r="BS79" s="63">
        <f t="shared" si="135"/>
        <v>7.7866922039355275</v>
      </c>
      <c r="BT79" s="45">
        <f t="shared" si="136"/>
        <v>1.3254656284504149</v>
      </c>
      <c r="BU79" s="23">
        <f t="shared" si="116"/>
        <v>1.7403936144031558</v>
      </c>
      <c r="BV79" s="45">
        <f t="shared" si="137"/>
        <v>3.0658592428535707</v>
      </c>
      <c r="BW79" s="23">
        <f t="shared" si="117"/>
        <v>0.78786397489089388</v>
      </c>
      <c r="BX79" s="23">
        <f t="shared" si="138"/>
        <v>3.8537232177444647</v>
      </c>
      <c r="BY79" s="23">
        <f t="shared" si="118"/>
        <v>1.107147019753306</v>
      </c>
      <c r="BZ79" s="23">
        <f t="shared" si="119"/>
        <v>4.9608702374977707</v>
      </c>
      <c r="CA79" s="56">
        <f t="shared" si="86"/>
        <v>0</v>
      </c>
      <c r="CB79" s="76"/>
      <c r="CC79" s="76">
        <f t="shared" si="120"/>
        <v>0</v>
      </c>
      <c r="CD79" s="76">
        <f t="shared" si="120"/>
        <v>0</v>
      </c>
      <c r="CE79" s="76">
        <f t="shared" si="121"/>
        <v>0</v>
      </c>
      <c r="CF79" s="23">
        <v>4.9608702374977707</v>
      </c>
      <c r="CG79" s="81">
        <f t="shared" si="142"/>
        <v>0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1"/>
  <sheetViews>
    <sheetView tabSelected="1" zoomScale="70" zoomScaleNormal="70" workbookViewId="0">
      <selection activeCell="X12" sqref="X12"/>
    </sheetView>
  </sheetViews>
  <sheetFormatPr defaultColWidth="9.140625" defaultRowHeight="21" x14ac:dyDescent="0.35"/>
  <cols>
    <col min="1" max="1" width="41.7109375" style="89" customWidth="1"/>
    <col min="2" max="2" width="22.28515625" style="88" bestFit="1" customWidth="1"/>
    <col min="3" max="16384" width="9.140625" style="89"/>
  </cols>
  <sheetData>
    <row r="7" spans="1:2" x14ac:dyDescent="0.35">
      <c r="A7" s="87" t="s">
        <v>109</v>
      </c>
      <c r="B7" s="92">
        <v>45061</v>
      </c>
    </row>
    <row r="8" spans="1:2" x14ac:dyDescent="0.35">
      <c r="A8" s="87"/>
    </row>
    <row r="9" spans="1:2" x14ac:dyDescent="0.35">
      <c r="A9" s="87"/>
      <c r="B9" s="90"/>
    </row>
    <row r="10" spans="1:2" x14ac:dyDescent="0.35">
      <c r="A10" s="87"/>
    </row>
    <row r="11" spans="1:2" x14ac:dyDescent="0.35">
      <c r="A11" s="87" t="s">
        <v>110</v>
      </c>
      <c r="B11" s="91" t="s">
        <v>111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2" sqref="Q12"/>
    </sheetView>
  </sheetViews>
  <sheetFormatPr defaultColWidth="17.42578125" defaultRowHeight="15" x14ac:dyDescent="0.25"/>
  <sheetData>
    <row r="1" spans="1:16" s="85" customFormat="1" ht="90" x14ac:dyDescent="0.25">
      <c r="A1" s="85" t="s">
        <v>85</v>
      </c>
      <c r="B1" s="85" t="s">
        <v>92</v>
      </c>
      <c r="C1" s="85" t="s">
        <v>93</v>
      </c>
      <c r="D1" s="85" t="s">
        <v>94</v>
      </c>
      <c r="E1" s="85" t="s">
        <v>95</v>
      </c>
      <c r="F1" s="85" t="s">
        <v>98</v>
      </c>
      <c r="G1" s="85" t="s">
        <v>96</v>
      </c>
      <c r="H1" s="85" t="s">
        <v>97</v>
      </c>
      <c r="I1" s="85" t="s">
        <v>86</v>
      </c>
      <c r="J1" s="85" t="s">
        <v>87</v>
      </c>
      <c r="K1" s="85" t="s">
        <v>88</v>
      </c>
      <c r="L1" s="85" t="s">
        <v>89</v>
      </c>
      <c r="M1" s="85" t="s">
        <v>99</v>
      </c>
      <c r="N1" s="85" t="s">
        <v>90</v>
      </c>
      <c r="O1" s="85" t="s">
        <v>91</v>
      </c>
      <c r="P1" s="85" t="s">
        <v>100</v>
      </c>
    </row>
    <row r="2" spans="1:16" x14ac:dyDescent="0.25">
      <c r="A2">
        <v>1933</v>
      </c>
      <c r="B2">
        <v>0.90437069236763645</v>
      </c>
      <c r="C2">
        <v>6.4225626083631498E-2</v>
      </c>
      <c r="D2">
        <v>0.96859631845126792</v>
      </c>
      <c r="E2">
        <v>3.5716276689180426E-2</v>
      </c>
      <c r="F2">
        <v>1.0043125951404483</v>
      </c>
      <c r="G2">
        <v>0.30436159949241504</v>
      </c>
      <c r="H2">
        <v>1.3086741946328635</v>
      </c>
      <c r="I2">
        <v>19.244034286422213</v>
      </c>
      <c r="J2">
        <v>153.69893363608998</v>
      </c>
      <c r="K2">
        <v>20.429036595215972</v>
      </c>
      <c r="L2">
        <v>213.49190420885063</v>
      </c>
      <c r="M2">
        <v>20.997285208060354</v>
      </c>
      <c r="N2">
        <v>1269.7506492304731</v>
      </c>
      <c r="O2">
        <v>65.981520835595063</v>
      </c>
      <c r="P2">
        <v>60.472134213952877</v>
      </c>
    </row>
    <row r="3" spans="1:16" x14ac:dyDescent="0.25">
      <c r="A3">
        <v>1934</v>
      </c>
      <c r="B3">
        <v>0.91422758823016836</v>
      </c>
      <c r="C3">
        <v>5.5701126367079509E-2</v>
      </c>
      <c r="D3">
        <v>0.96992871459724783</v>
      </c>
      <c r="E3">
        <v>2.7080341384951103E-2</v>
      </c>
      <c r="F3">
        <v>0.99700905598219891</v>
      </c>
      <c r="G3">
        <v>0.1580532256911415</v>
      </c>
      <c r="H3">
        <v>1.1550622816733405</v>
      </c>
      <c r="I3">
        <v>18.155582719784839</v>
      </c>
      <c r="J3">
        <v>110.18621361127447</v>
      </c>
      <c r="K3">
        <v>19.070299871691063</v>
      </c>
      <c r="L3">
        <v>151.12513659044691</v>
      </c>
      <c r="M3">
        <v>19.409821869341414</v>
      </c>
      <c r="N3">
        <v>605.93549973800771</v>
      </c>
      <c r="O3">
        <v>33.374610393402378</v>
      </c>
      <c r="P3">
        <v>31.217983545490799</v>
      </c>
    </row>
    <row r="4" spans="1:16" x14ac:dyDescent="0.25">
      <c r="A4">
        <v>1935</v>
      </c>
      <c r="B4">
        <v>0.91589832313710462</v>
      </c>
      <c r="C4">
        <v>8.474628017412679E-2</v>
      </c>
      <c r="D4">
        <v>1.0006446033112315</v>
      </c>
      <c r="E4">
        <v>3.5636199007338547E-2</v>
      </c>
      <c r="F4">
        <v>1.0362808023185701</v>
      </c>
      <c r="G4">
        <v>0.25858875576223805</v>
      </c>
      <c r="H4">
        <v>1.2948695580808081</v>
      </c>
      <c r="I4">
        <v>17.262046330893273</v>
      </c>
      <c r="J4">
        <v>140.79644816440057</v>
      </c>
      <c r="K4">
        <v>18.647726134019084</v>
      </c>
      <c r="L4">
        <v>190.79694805404114</v>
      </c>
      <c r="M4">
        <v>19.097615043675383</v>
      </c>
      <c r="N4">
        <v>931.59046486129728</v>
      </c>
      <c r="O4">
        <v>53.967556742914233</v>
      </c>
      <c r="P4">
        <v>48.780460949222821</v>
      </c>
    </row>
    <row r="5" spans="1:16" x14ac:dyDescent="0.25">
      <c r="A5">
        <v>1936</v>
      </c>
      <c r="B5">
        <v>0.78579498583058904</v>
      </c>
      <c r="C5">
        <v>8.2446655920572071E-2</v>
      </c>
      <c r="D5">
        <v>0.86824164175116114</v>
      </c>
      <c r="E5">
        <v>3.2688615103547695E-2</v>
      </c>
      <c r="F5">
        <v>0.90093025685470884</v>
      </c>
      <c r="G5">
        <v>0.30537418327832905</v>
      </c>
      <c r="H5">
        <v>1.2063044401330378</v>
      </c>
      <c r="I5">
        <v>14.08360686710463</v>
      </c>
      <c r="J5">
        <v>118.60361143145114</v>
      </c>
      <c r="K5">
        <v>15.369786976173572</v>
      </c>
      <c r="L5">
        <v>160.01056358168353</v>
      </c>
      <c r="M5">
        <v>15.754578024831163</v>
      </c>
      <c r="N5">
        <v>1124.0266114014978</v>
      </c>
      <c r="O5">
        <v>79.810990324283324</v>
      </c>
      <c r="P5">
        <v>71.346030952393193</v>
      </c>
    </row>
    <row r="6" spans="1:16" x14ac:dyDescent="0.25">
      <c r="A6">
        <v>1937</v>
      </c>
      <c r="B6">
        <v>0.80444847727482049</v>
      </c>
      <c r="C6">
        <v>8.9638843730908288E-2</v>
      </c>
      <c r="D6">
        <v>0.89408732100572874</v>
      </c>
      <c r="E6">
        <v>3.5643602558233282E-2</v>
      </c>
      <c r="F6">
        <v>0.92973092356396203</v>
      </c>
      <c r="G6">
        <v>0.3415397008682346</v>
      </c>
      <c r="H6">
        <v>1.2712706244321965</v>
      </c>
      <c r="I6">
        <v>14.023123736275231</v>
      </c>
      <c r="J6">
        <v>113.7639291219924</v>
      </c>
      <c r="K6">
        <v>15.3745317671554</v>
      </c>
      <c r="L6">
        <v>153.51406072412971</v>
      </c>
      <c r="M6">
        <v>15.773730021874371</v>
      </c>
      <c r="N6">
        <v>1336.8430070780007</v>
      </c>
      <c r="O6">
        <v>95.331327899491811</v>
      </c>
      <c r="P6">
        <v>84.751229114744632</v>
      </c>
    </row>
    <row r="7" spans="1:16" x14ac:dyDescent="0.25">
      <c r="A7">
        <v>1938</v>
      </c>
      <c r="B7">
        <v>0.79804188070032156</v>
      </c>
      <c r="C7">
        <v>8.6522724911421822E-2</v>
      </c>
      <c r="D7">
        <v>0.88456460561174333</v>
      </c>
      <c r="E7">
        <v>3.6575950523018826E-2</v>
      </c>
      <c r="F7">
        <v>0.9211405561347622</v>
      </c>
      <c r="G7">
        <v>0.30711051018002256</v>
      </c>
      <c r="H7">
        <v>1.2282510663147848</v>
      </c>
      <c r="I7">
        <v>13.160993612000164</v>
      </c>
      <c r="J7">
        <v>97.386481058929718</v>
      </c>
      <c r="K7">
        <v>14.377238315341895</v>
      </c>
      <c r="L7">
        <v>132.02520411073016</v>
      </c>
      <c r="M7">
        <v>14.758604905582095</v>
      </c>
      <c r="N7">
        <v>1388.9200466210782</v>
      </c>
      <c r="O7">
        <v>105.53306897396136</v>
      </c>
      <c r="P7">
        <v>94.109169227489232</v>
      </c>
    </row>
    <row r="8" spans="1:16" x14ac:dyDescent="0.25">
      <c r="A8">
        <v>1939</v>
      </c>
      <c r="B8">
        <v>0.81673203796658467</v>
      </c>
      <c r="C8">
        <v>0.15274045557731999</v>
      </c>
      <c r="D8">
        <v>0.96947249354390463</v>
      </c>
      <c r="E8">
        <v>6.3118743629987414E-2</v>
      </c>
      <c r="F8">
        <v>1.0325912371738921</v>
      </c>
      <c r="G8">
        <v>0.30286833861948176</v>
      </c>
      <c r="H8">
        <v>1.3354595757933738</v>
      </c>
      <c r="I8">
        <v>13.460706298282165</v>
      </c>
      <c r="J8">
        <v>156.95162464817548</v>
      </c>
      <c r="K8">
        <v>15.725822942344662</v>
      </c>
      <c r="L8">
        <v>212.4042745089896</v>
      </c>
      <c r="M8">
        <v>16.489374997266381</v>
      </c>
      <c r="N8">
        <v>1569.2602011191952</v>
      </c>
      <c r="O8">
        <v>116.58082171508799</v>
      </c>
      <c r="P8">
        <v>95.16796127077879</v>
      </c>
    </row>
    <row r="9" spans="1:16" x14ac:dyDescent="0.25">
      <c r="A9">
        <v>1940</v>
      </c>
      <c r="B9">
        <v>0.85318889541906995</v>
      </c>
      <c r="C9">
        <v>0.16054857353922367</v>
      </c>
      <c r="D9">
        <v>1.0137374689582936</v>
      </c>
      <c r="E9">
        <v>6.5970431536601787E-2</v>
      </c>
      <c r="F9">
        <v>1.0797079004948955</v>
      </c>
      <c r="G9">
        <v>0.28831831874447833</v>
      </c>
      <c r="H9">
        <v>1.3680262192393737</v>
      </c>
      <c r="I9">
        <v>13.9934635454629</v>
      </c>
      <c r="J9">
        <v>150.30539882852042</v>
      </c>
      <c r="K9">
        <v>16.340410150172982</v>
      </c>
      <c r="L9">
        <v>203.32210998578776</v>
      </c>
      <c r="M9">
        <v>17.109208686197196</v>
      </c>
      <c r="N9">
        <v>1598.04163492467</v>
      </c>
      <c r="O9">
        <v>114.19914946237901</v>
      </c>
      <c r="P9">
        <v>93.402428144668406</v>
      </c>
    </row>
    <row r="10" spans="1:16" x14ac:dyDescent="0.25">
      <c r="A10">
        <v>1941</v>
      </c>
      <c r="B10">
        <v>0.68071212314555929</v>
      </c>
      <c r="C10">
        <v>0.16140036815676045</v>
      </c>
      <c r="D10">
        <v>0.84211249130231969</v>
      </c>
      <c r="E10">
        <v>6.038033801219396E-2</v>
      </c>
      <c r="F10">
        <v>0.90249282931451369</v>
      </c>
      <c r="G10">
        <v>0.25761362624250783</v>
      </c>
      <c r="H10">
        <v>1.1601064555570215</v>
      </c>
      <c r="I10">
        <v>11.117073962763609</v>
      </c>
      <c r="J10">
        <v>139.62660564275743</v>
      </c>
      <c r="K10">
        <v>13.498167027009442</v>
      </c>
      <c r="L10">
        <v>187.59193489366277</v>
      </c>
      <c r="M10">
        <v>14.202841767667245</v>
      </c>
      <c r="N10">
        <v>1432.7069917394479</v>
      </c>
      <c r="O10">
        <v>128.87446791649205</v>
      </c>
      <c r="P10">
        <v>100.87467108174113</v>
      </c>
    </row>
    <row r="11" spans="1:16" x14ac:dyDescent="0.25">
      <c r="A11">
        <v>1942</v>
      </c>
      <c r="B11">
        <v>0.65366154336702476</v>
      </c>
      <c r="C11">
        <v>0.14742216126590219</v>
      </c>
      <c r="D11">
        <v>0.80108370463292689</v>
      </c>
      <c r="E11">
        <v>6.0034453570250688E-2</v>
      </c>
      <c r="F11">
        <v>0.86111815820317761</v>
      </c>
      <c r="G11">
        <v>0.22848678052946353</v>
      </c>
      <c r="H11">
        <v>1.0896049387326412</v>
      </c>
      <c r="I11">
        <v>10.823199409985593</v>
      </c>
      <c r="J11">
        <v>115.67767723335903</v>
      </c>
      <c r="K11">
        <v>12.990074879038341</v>
      </c>
      <c r="L11">
        <v>156.37389808114779</v>
      </c>
      <c r="M11">
        <v>13.680848940177235</v>
      </c>
      <c r="N11">
        <v>1159.2840712574546</v>
      </c>
      <c r="O11">
        <v>107.11103319300274</v>
      </c>
      <c r="P11">
        <v>84.737729093179823</v>
      </c>
    </row>
    <row r="12" spans="1:16" x14ac:dyDescent="0.25">
      <c r="A12">
        <v>1943</v>
      </c>
      <c r="B12">
        <v>0.56713037571679359</v>
      </c>
      <c r="C12">
        <v>0.10438890633331477</v>
      </c>
      <c r="D12">
        <v>0.67151928205010836</v>
      </c>
      <c r="E12">
        <v>6.6826328987743586E-2</v>
      </c>
      <c r="F12">
        <v>0.7383456110378519</v>
      </c>
      <c r="G12">
        <v>0.18619923355279577</v>
      </c>
      <c r="H12">
        <v>0.92454484459064767</v>
      </c>
      <c r="I12">
        <v>9.6203645433992193</v>
      </c>
      <c r="J12">
        <v>82.343652373526851</v>
      </c>
      <c r="K12">
        <v>11.151332104960273</v>
      </c>
      <c r="L12">
        <v>116.10798690279232</v>
      </c>
      <c r="M12">
        <v>12.00826097546255</v>
      </c>
      <c r="N12">
        <v>843.00777488236338</v>
      </c>
      <c r="O12">
        <v>87.627425247702575</v>
      </c>
      <c r="P12">
        <v>70.202319603558692</v>
      </c>
    </row>
    <row r="13" spans="1:16" x14ac:dyDescent="0.25">
      <c r="A13">
        <v>1944</v>
      </c>
      <c r="B13">
        <v>0.57458208632268581</v>
      </c>
      <c r="C13">
        <v>0.10960172294621927</v>
      </c>
      <c r="D13">
        <v>0.6841838092689051</v>
      </c>
      <c r="E13">
        <v>6.2120221517252633E-2</v>
      </c>
      <c r="F13">
        <v>0.7463040307861577</v>
      </c>
      <c r="G13">
        <v>0.18701385392490927</v>
      </c>
      <c r="H13">
        <v>0.93331788471106703</v>
      </c>
      <c r="I13">
        <v>9.7151531268337283</v>
      </c>
      <c r="J13">
        <v>78.276116567336743</v>
      </c>
      <c r="K13">
        <v>11.300778521280089</v>
      </c>
      <c r="L13">
        <v>108.93650807547948</v>
      </c>
      <c r="M13">
        <v>12.048187380050239</v>
      </c>
      <c r="N13">
        <v>798.91704580238309</v>
      </c>
      <c r="O13">
        <v>82.234117709965389</v>
      </c>
      <c r="P13">
        <v>66.310144472458532</v>
      </c>
    </row>
    <row r="14" spans="1:16" x14ac:dyDescent="0.25">
      <c r="A14">
        <v>1945</v>
      </c>
      <c r="B14">
        <v>0.57473895972100963</v>
      </c>
      <c r="C14">
        <v>0.1271300209195079</v>
      </c>
      <c r="D14">
        <v>0.7018689806405175</v>
      </c>
      <c r="E14">
        <v>6.6470547919299655E-2</v>
      </c>
      <c r="F14">
        <v>0.76833952855981713</v>
      </c>
      <c r="G14">
        <v>0.22834635156006264</v>
      </c>
      <c r="H14">
        <v>0.9966858801198798</v>
      </c>
      <c r="I14">
        <v>9.5676819400021174</v>
      </c>
      <c r="J14">
        <v>82.049364885651826</v>
      </c>
      <c r="K14">
        <v>11.390223099510237</v>
      </c>
      <c r="L14">
        <v>113.28668318355147</v>
      </c>
      <c r="M14">
        <v>12.163095690583912</v>
      </c>
      <c r="N14">
        <v>940.90094228322482</v>
      </c>
      <c r="O14">
        <v>98.341578261433781</v>
      </c>
      <c r="P14">
        <v>77.357028688973102</v>
      </c>
    </row>
    <row r="15" spans="1:16" x14ac:dyDescent="0.25">
      <c r="A15">
        <v>1946</v>
      </c>
      <c r="B15">
        <v>0.59531349404089062</v>
      </c>
      <c r="C15">
        <v>0.1344072361442761</v>
      </c>
      <c r="D15">
        <v>0.7297207301851667</v>
      </c>
      <c r="E15">
        <v>7.0943331526175574E-2</v>
      </c>
      <c r="F15">
        <v>0.8006640617113423</v>
      </c>
      <c r="G15">
        <v>0.2441444595903498</v>
      </c>
      <c r="H15">
        <v>1.0448085213016922</v>
      </c>
      <c r="I15">
        <v>9.5601960152083283</v>
      </c>
      <c r="J15">
        <v>81.146583250057191</v>
      </c>
      <c r="K15">
        <v>11.415020751612502</v>
      </c>
      <c r="L15">
        <v>112.14100254796931</v>
      </c>
      <c r="M15">
        <v>12.208462309960785</v>
      </c>
      <c r="N15">
        <v>985.58698512017725</v>
      </c>
      <c r="O15">
        <v>103.09275913928008</v>
      </c>
      <c r="P15">
        <v>80.729821667716905</v>
      </c>
    </row>
    <row r="16" spans="1:16" x14ac:dyDescent="0.25">
      <c r="A16">
        <v>1947</v>
      </c>
      <c r="B16">
        <v>0.62624199817148718</v>
      </c>
      <c r="C16">
        <v>0.1522431569608593</v>
      </c>
      <c r="D16">
        <v>0.77848515513234651</v>
      </c>
      <c r="E16">
        <v>8.3680891684310935E-2</v>
      </c>
      <c r="F16">
        <v>0.86216604681665743</v>
      </c>
      <c r="G16">
        <v>0.25784639604148524</v>
      </c>
      <c r="H16">
        <v>1.1200124428581426</v>
      </c>
      <c r="I16">
        <v>9.6511391074311028</v>
      </c>
      <c r="J16">
        <v>85.994365701519399</v>
      </c>
      <c r="K16">
        <v>11.678748336120897</v>
      </c>
      <c r="L16">
        <v>119.30972010229482</v>
      </c>
      <c r="M16">
        <v>12.599488455645986</v>
      </c>
      <c r="N16">
        <v>980.92582401546474</v>
      </c>
      <c r="O16">
        <v>101.63834684137748</v>
      </c>
      <c r="P16">
        <v>77.854416666884589</v>
      </c>
    </row>
    <row r="17" spans="1:16" x14ac:dyDescent="0.25">
      <c r="A17">
        <v>1948</v>
      </c>
      <c r="B17">
        <v>0.7711316579596208</v>
      </c>
      <c r="C17">
        <v>0.2200296259263109</v>
      </c>
      <c r="D17">
        <v>0.99116128388593172</v>
      </c>
      <c r="E17">
        <v>0.12763531926342778</v>
      </c>
      <c r="F17">
        <v>1.1187966031493595</v>
      </c>
      <c r="G17">
        <v>0.17305063532720769</v>
      </c>
      <c r="H17">
        <v>1.2918472384765671</v>
      </c>
      <c r="I17">
        <v>11.099787014914419</v>
      </c>
      <c r="J17">
        <v>120.59118649053445</v>
      </c>
      <c r="K17">
        <v>13.901817470882772</v>
      </c>
      <c r="L17">
        <v>168.22719012537897</v>
      </c>
      <c r="M17">
        <v>15.300444610715767</v>
      </c>
      <c r="N17">
        <v>613.24832753077033</v>
      </c>
      <c r="O17">
        <v>55.248657177544828</v>
      </c>
      <c r="P17">
        <v>40.080425316613209</v>
      </c>
    </row>
    <row r="18" spans="1:16" x14ac:dyDescent="0.25">
      <c r="A18">
        <v>1949</v>
      </c>
      <c r="B18">
        <v>0.68331495902101391</v>
      </c>
      <c r="C18">
        <v>0.23910040719946676</v>
      </c>
      <c r="D18">
        <v>0.9224153662204807</v>
      </c>
      <c r="E18">
        <v>0.1406498323210586</v>
      </c>
      <c r="F18">
        <v>1.0630651985415394</v>
      </c>
      <c r="G18">
        <v>0.25185069323187531</v>
      </c>
      <c r="H18">
        <v>1.3149158917734147</v>
      </c>
      <c r="I18">
        <v>9.5925156267465006</v>
      </c>
      <c r="J18">
        <v>125.25515819499171</v>
      </c>
      <c r="K18">
        <v>12.611108473687457</v>
      </c>
      <c r="L18">
        <v>174.98915581011104</v>
      </c>
      <c r="M18">
        <v>14.164383772496775</v>
      </c>
      <c r="N18">
        <v>829.63684883336759</v>
      </c>
      <c r="O18">
        <v>86.487933000611235</v>
      </c>
      <c r="P18">
        <v>58.572039713036276</v>
      </c>
    </row>
    <row r="19" spans="1:16" x14ac:dyDescent="0.25">
      <c r="A19">
        <v>1950</v>
      </c>
      <c r="B19">
        <v>0.75700094452887468</v>
      </c>
      <c r="C19">
        <v>0.26887306581845993</v>
      </c>
      <c r="D19">
        <v>1.0258740103473345</v>
      </c>
      <c r="E19">
        <v>0.15782400189187068</v>
      </c>
      <c r="F19">
        <v>1.1836980122392051</v>
      </c>
      <c r="G19">
        <v>0.3413197434426129</v>
      </c>
      <c r="H19">
        <v>1.5250177556818181</v>
      </c>
      <c r="I19">
        <v>10.294377196833732</v>
      </c>
      <c r="J19">
        <v>131.25278185748954</v>
      </c>
      <c r="K19">
        <v>13.572653625932551</v>
      </c>
      <c r="L19">
        <v>183.32677537645029</v>
      </c>
      <c r="M19">
        <v>15.24747275973909</v>
      </c>
      <c r="N19">
        <v>1027.0266370349343</v>
      </c>
      <c r="O19">
        <v>99.765786448044608</v>
      </c>
      <c r="P19">
        <v>67.357171461673005</v>
      </c>
    </row>
    <row r="20" spans="1:16" x14ac:dyDescent="0.25">
      <c r="A20">
        <v>1951</v>
      </c>
      <c r="B20">
        <v>0.72074096191833592</v>
      </c>
      <c r="C20">
        <v>0.20701905744905774</v>
      </c>
      <c r="D20">
        <v>0.92776001936739361</v>
      </c>
      <c r="E20">
        <v>0.11797158365304099</v>
      </c>
      <c r="F20">
        <v>1.0457316030204347</v>
      </c>
      <c r="G20">
        <v>0.27987544771043765</v>
      </c>
      <c r="H20">
        <v>1.3256070507308724</v>
      </c>
      <c r="I20">
        <v>9.5957925520249194</v>
      </c>
      <c r="J20">
        <v>94.435759471591538</v>
      </c>
      <c r="K20">
        <v>12.001717578375828</v>
      </c>
      <c r="L20">
        <v>131.49845600762001</v>
      </c>
      <c r="M20">
        <v>13.154776874812525</v>
      </c>
      <c r="N20">
        <v>788.33353910327048</v>
      </c>
      <c r="O20">
        <v>82.154083138960218</v>
      </c>
      <c r="P20">
        <v>59.927549254954997</v>
      </c>
    </row>
    <row r="21" spans="1:16" x14ac:dyDescent="0.25">
      <c r="A21">
        <v>1952</v>
      </c>
      <c r="B21">
        <v>0.75846710639977988</v>
      </c>
      <c r="C21">
        <v>0.25629876010705649</v>
      </c>
      <c r="D21">
        <v>1.0147658665068364</v>
      </c>
      <c r="E21">
        <v>0.14072104722473633</v>
      </c>
      <c r="F21">
        <v>1.1554869137315729</v>
      </c>
      <c r="G21">
        <v>0.33105561612463014</v>
      </c>
      <c r="H21">
        <v>1.4865425298562029</v>
      </c>
      <c r="I21">
        <v>10.002770478810383</v>
      </c>
      <c r="J21">
        <v>110.66952188104534</v>
      </c>
      <c r="K21">
        <v>12.986244407258464</v>
      </c>
      <c r="L21">
        <v>153.52770059049544</v>
      </c>
      <c r="M21">
        <v>14.361458787386066</v>
      </c>
      <c r="N21">
        <v>895.7426515798071</v>
      </c>
      <c r="O21">
        <v>89.549455671038913</v>
      </c>
      <c r="P21">
        <v>62.371285872891576</v>
      </c>
    </row>
    <row r="22" spans="1:16" x14ac:dyDescent="0.25">
      <c r="A22">
        <v>1953</v>
      </c>
      <c r="B22">
        <v>0.85347743248417396</v>
      </c>
      <c r="C22">
        <v>0.2811839643093153</v>
      </c>
      <c r="D22">
        <v>1.1346613967934893</v>
      </c>
      <c r="E22">
        <v>0.15054775874864221</v>
      </c>
      <c r="F22">
        <v>1.2852091555421314</v>
      </c>
      <c r="G22">
        <v>0.42056408245582544</v>
      </c>
      <c r="H22">
        <v>1.7057732379979569</v>
      </c>
      <c r="I22">
        <v>11.148780678266174</v>
      </c>
      <c r="J22">
        <v>111.29865908062735</v>
      </c>
      <c r="K22">
        <v>14.348304509154888</v>
      </c>
      <c r="L22">
        <v>154.0208338470203</v>
      </c>
      <c r="M22">
        <v>15.748912617935863</v>
      </c>
      <c r="N22">
        <v>1088.4570151443106</v>
      </c>
      <c r="O22">
        <v>97.630139703634782</v>
      </c>
      <c r="P22">
        <v>69.113153495099496</v>
      </c>
    </row>
    <row r="23" spans="1:16" x14ac:dyDescent="0.25">
      <c r="A23">
        <v>1954</v>
      </c>
      <c r="B23">
        <v>0.77216248762085771</v>
      </c>
      <c r="C23">
        <v>0.24717537802710202</v>
      </c>
      <c r="D23">
        <v>1.0193378656479597</v>
      </c>
      <c r="E23">
        <v>0.13095336007742789</v>
      </c>
      <c r="F23">
        <v>1.1502912257253877</v>
      </c>
      <c r="G23">
        <v>0.40432960269284096</v>
      </c>
      <c r="H23">
        <v>1.5546208284182286</v>
      </c>
      <c r="I23">
        <v>9.7624085109691467</v>
      </c>
      <c r="J23">
        <v>90.982404442453969</v>
      </c>
      <c r="K23">
        <v>12.459480493588774</v>
      </c>
      <c r="L23">
        <v>125.77861073951566</v>
      </c>
      <c r="M23">
        <v>13.60824897569711</v>
      </c>
      <c r="N23">
        <v>982.00512188630842</v>
      </c>
      <c r="O23">
        <v>100.59045580636347</v>
      </c>
      <c r="P23">
        <v>72.162489357746566</v>
      </c>
    </row>
    <row r="24" spans="1:16" x14ac:dyDescent="0.25">
      <c r="A24">
        <v>1955</v>
      </c>
      <c r="B24">
        <v>0.70066057988687147</v>
      </c>
      <c r="C24">
        <v>0.24152985865902793</v>
      </c>
      <c r="D24">
        <v>0.94219043854589946</v>
      </c>
      <c r="E24">
        <v>0.12818896527884388</v>
      </c>
      <c r="F24">
        <v>1.0703794038247434</v>
      </c>
      <c r="G24">
        <v>0.3192697921983344</v>
      </c>
      <c r="H24">
        <v>1.3896491960230777</v>
      </c>
      <c r="I24">
        <v>8.591420755843771</v>
      </c>
      <c r="J24">
        <v>82.974206206783691</v>
      </c>
      <c r="K24">
        <v>11.154879627617683</v>
      </c>
      <c r="L24">
        <v>114.72713947378189</v>
      </c>
      <c r="M24">
        <v>12.250362773290584</v>
      </c>
      <c r="N24">
        <v>754.4539693066364</v>
      </c>
      <c r="O24">
        <v>87.814808603509107</v>
      </c>
      <c r="P24">
        <v>61.586255302705752</v>
      </c>
    </row>
    <row r="25" spans="1:16" x14ac:dyDescent="0.25">
      <c r="A25">
        <v>1956</v>
      </c>
      <c r="B25">
        <v>0.63293892284962772</v>
      </c>
      <c r="C25">
        <v>0.31766585996343993</v>
      </c>
      <c r="D25">
        <v>0.95060478281306771</v>
      </c>
      <c r="E25">
        <v>0.13008580320667218</v>
      </c>
      <c r="F25">
        <v>1.08069058601974</v>
      </c>
      <c r="G25">
        <v>0.40439852962651851</v>
      </c>
      <c r="H25">
        <v>1.4850891156462585</v>
      </c>
      <c r="I25">
        <v>7.3970364839557385</v>
      </c>
      <c r="J25">
        <v>102.34349272162861</v>
      </c>
      <c r="K25">
        <v>10.720646393965241</v>
      </c>
      <c r="L25">
        <v>138.40691254113725</v>
      </c>
      <c r="M25">
        <v>12.059885510914475</v>
      </c>
      <c r="N25">
        <v>935.56601979961624</v>
      </c>
      <c r="O25">
        <v>126.47849200539571</v>
      </c>
      <c r="P25">
        <v>77.576691665348505</v>
      </c>
    </row>
    <row r="26" spans="1:16" x14ac:dyDescent="0.25">
      <c r="A26">
        <v>1957</v>
      </c>
      <c r="B26">
        <v>0.87265652106531333</v>
      </c>
      <c r="C26">
        <v>0.28730346216985553</v>
      </c>
      <c r="D26">
        <v>1.1599599832351688</v>
      </c>
      <c r="E26">
        <v>0.12126740525697104</v>
      </c>
      <c r="F26">
        <v>1.2812273884921399</v>
      </c>
      <c r="G26">
        <v>0.4772977815758872</v>
      </c>
      <c r="H26">
        <v>1.7585251700680271</v>
      </c>
      <c r="I26">
        <v>10.046499111768414</v>
      </c>
      <c r="J26">
        <v>83.813161012385947</v>
      </c>
      <c r="K26">
        <v>12.847097078158857</v>
      </c>
      <c r="L26">
        <v>113.61058812829168</v>
      </c>
      <c r="M26">
        <v>14.024395078889565</v>
      </c>
      <c r="N26">
        <v>1082.1119545001538</v>
      </c>
      <c r="O26">
        <v>107.71035188094267</v>
      </c>
      <c r="P26">
        <v>77.159260589358269</v>
      </c>
    </row>
    <row r="27" spans="1:16" x14ac:dyDescent="0.25">
      <c r="A27">
        <v>1958</v>
      </c>
      <c r="B27">
        <v>0.89770558713769932</v>
      </c>
      <c r="C27">
        <v>0.32775913665537554</v>
      </c>
      <c r="D27">
        <v>1.2254647237930749</v>
      </c>
      <c r="E27">
        <v>0.13511203102618483</v>
      </c>
      <c r="F27">
        <v>1.3605767548192598</v>
      </c>
      <c r="G27">
        <v>0.46062099437688181</v>
      </c>
      <c r="H27">
        <v>1.8211977491961415</v>
      </c>
      <c r="I27">
        <v>10.021535422349981</v>
      </c>
      <c r="J27">
        <v>85.915172490595722</v>
      </c>
      <c r="K27">
        <v>13.12165183850767</v>
      </c>
      <c r="L27">
        <v>116.2481607774324</v>
      </c>
      <c r="M27">
        <v>14.38928763720862</v>
      </c>
      <c r="N27">
        <v>1022.4861264680559</v>
      </c>
      <c r="O27">
        <v>102.02888912488521</v>
      </c>
      <c r="P27">
        <v>71.05884267849747</v>
      </c>
    </row>
    <row r="28" spans="1:16" x14ac:dyDescent="0.25">
      <c r="A28">
        <v>1959</v>
      </c>
      <c r="B28">
        <v>0.81721921996184943</v>
      </c>
      <c r="C28">
        <v>0.28101639875454665</v>
      </c>
      <c r="D28">
        <v>1.0982356187163962</v>
      </c>
      <c r="E28">
        <v>0.11333007763809265</v>
      </c>
      <c r="F28">
        <v>1.2115656963544887</v>
      </c>
      <c r="G28">
        <v>0.46150073751341919</v>
      </c>
      <c r="H28">
        <v>1.673066433867908</v>
      </c>
      <c r="I28">
        <v>8.933184393703721</v>
      </c>
      <c r="J28">
        <v>67.312436703932178</v>
      </c>
      <c r="K28">
        <v>11.48108353232279</v>
      </c>
      <c r="L28">
        <v>90.927092600564777</v>
      </c>
      <c r="M28">
        <v>12.136179042016146</v>
      </c>
      <c r="N28">
        <v>933.93524170159196</v>
      </c>
      <c r="O28">
        <v>104.5467327820802</v>
      </c>
      <c r="P28">
        <v>76.954636090012741</v>
      </c>
    </row>
    <row r="29" spans="1:16" x14ac:dyDescent="0.25">
      <c r="A29">
        <v>1960</v>
      </c>
      <c r="B29">
        <v>0.85434049533760359</v>
      </c>
      <c r="C29">
        <v>0.32482242256096483</v>
      </c>
      <c r="D29">
        <v>1.1791629178985685</v>
      </c>
      <c r="E29">
        <v>0.12859316816275931</v>
      </c>
      <c r="F29">
        <v>1.3077560860613278</v>
      </c>
      <c r="G29">
        <v>0.40564520864044562</v>
      </c>
      <c r="H29">
        <v>1.7134012947017734</v>
      </c>
      <c r="I29">
        <v>9.19364763854629</v>
      </c>
      <c r="J29">
        <v>72.288290083050896</v>
      </c>
      <c r="K29">
        <v>12.103824095171127</v>
      </c>
      <c r="L29">
        <v>97.51487195815443</v>
      </c>
      <c r="M29">
        <v>12.831941763093397</v>
      </c>
      <c r="N29">
        <v>795.72707961860635</v>
      </c>
      <c r="O29">
        <v>86.551835669919967</v>
      </c>
      <c r="P29">
        <v>62.011431653098498</v>
      </c>
    </row>
    <row r="30" spans="1:16" x14ac:dyDescent="0.25">
      <c r="A30">
        <v>1961</v>
      </c>
      <c r="B30">
        <v>0.92585286426286029</v>
      </c>
      <c r="C30">
        <v>0.33901838661834843</v>
      </c>
      <c r="D30">
        <v>1.2648712508812088</v>
      </c>
      <c r="E30">
        <v>0.13698004354644838</v>
      </c>
      <c r="F30">
        <v>1.4018512944276571</v>
      </c>
      <c r="G30">
        <v>0.42513918421915026</v>
      </c>
      <c r="H30">
        <v>1.8269904786468074</v>
      </c>
      <c r="I30">
        <v>9.782633255841354</v>
      </c>
      <c r="J30">
        <v>71.417451610505552</v>
      </c>
      <c r="K30">
        <v>12.726407732040496</v>
      </c>
      <c r="L30">
        <v>96.485852171358175</v>
      </c>
      <c r="M30">
        <v>13.461671902066291</v>
      </c>
      <c r="N30">
        <v>810.13100446684132</v>
      </c>
      <c r="O30">
        <v>82.813183657181497</v>
      </c>
      <c r="P30">
        <v>60.180563778447961</v>
      </c>
    </row>
    <row r="31" spans="1:16" x14ac:dyDescent="0.25">
      <c r="A31">
        <v>1962</v>
      </c>
      <c r="B31">
        <v>1.0098766440479598</v>
      </c>
      <c r="C31">
        <v>0.36853460536629051</v>
      </c>
      <c r="D31">
        <v>1.3784112494142504</v>
      </c>
      <c r="E31">
        <v>0.1480620216682885</v>
      </c>
      <c r="F31">
        <v>1.5264732710825388</v>
      </c>
      <c r="G31">
        <v>0.48587875919040091</v>
      </c>
      <c r="H31">
        <v>2.0123520302729396</v>
      </c>
      <c r="I31">
        <v>10.094151839642292</v>
      </c>
      <c r="J31">
        <v>68.24911844782325</v>
      </c>
      <c r="K31">
        <v>13.072255032724874</v>
      </c>
      <c r="L31">
        <v>92.166319081659438</v>
      </c>
      <c r="M31">
        <v>13.771191376335956</v>
      </c>
      <c r="N31">
        <v>879.10331879802482</v>
      </c>
      <c r="O31">
        <v>87.090360117782581</v>
      </c>
      <c r="P31">
        <v>63.836402731912671</v>
      </c>
    </row>
    <row r="32" spans="1:16" x14ac:dyDescent="0.25">
      <c r="A32">
        <v>1963</v>
      </c>
      <c r="B32">
        <v>0.97801836641087003</v>
      </c>
      <c r="C32">
        <v>0.32322191803743011</v>
      </c>
      <c r="D32">
        <v>1.3012402844483002</v>
      </c>
      <c r="E32">
        <v>0.13092816548307284</v>
      </c>
      <c r="F32">
        <v>1.4321684499313729</v>
      </c>
      <c r="G32">
        <v>0.4092652960875568</v>
      </c>
      <c r="H32">
        <v>1.8414337460189296</v>
      </c>
      <c r="I32">
        <v>9.2078634905109702</v>
      </c>
      <c r="J32">
        <v>46.954522338328161</v>
      </c>
      <c r="K32">
        <v>11.505292208947651</v>
      </c>
      <c r="L32">
        <v>63.448144097564551</v>
      </c>
      <c r="M32">
        <v>11.936427625851548</v>
      </c>
      <c r="N32">
        <v>658.67534259506328</v>
      </c>
      <c r="O32">
        <v>71.534003873303689</v>
      </c>
      <c r="P32">
        <v>55.181949176194429</v>
      </c>
    </row>
    <row r="33" spans="1:16" x14ac:dyDescent="0.25">
      <c r="A33">
        <v>1964</v>
      </c>
      <c r="B33">
        <v>0.95521512731442559</v>
      </c>
      <c r="C33">
        <v>0.31613311921454718</v>
      </c>
      <c r="D33">
        <v>1.2713482465289727</v>
      </c>
      <c r="E33">
        <v>0.12909623912963245</v>
      </c>
      <c r="F33">
        <v>1.4004444856586051</v>
      </c>
      <c r="G33">
        <v>0.45207677048324496</v>
      </c>
      <c r="H33">
        <v>1.85252125614185</v>
      </c>
      <c r="I33">
        <v>8.4868005220301548</v>
      </c>
      <c r="J33">
        <v>39.586276754723905</v>
      </c>
      <c r="K33">
        <v>10.547197856745411</v>
      </c>
      <c r="L33">
        <v>53.524212649048479</v>
      </c>
      <c r="M33">
        <v>10.89629045444109</v>
      </c>
      <c r="N33">
        <v>653.34481433684755</v>
      </c>
      <c r="O33">
        <v>76.98364214416091</v>
      </c>
      <c r="P33">
        <v>59.960297228545201</v>
      </c>
    </row>
    <row r="34" spans="1:16" x14ac:dyDescent="0.25">
      <c r="A34">
        <v>1965</v>
      </c>
      <c r="B34">
        <v>1.231135134721858</v>
      </c>
      <c r="C34">
        <v>0.37785371992315364</v>
      </c>
      <c r="D34">
        <v>1.6089888546450117</v>
      </c>
      <c r="E34">
        <v>0.15840227410470786</v>
      </c>
      <c r="F34">
        <v>1.7673911287497197</v>
      </c>
      <c r="G34">
        <v>0.63057427371618069</v>
      </c>
      <c r="H34">
        <v>2.3979654024659003</v>
      </c>
      <c r="I34">
        <v>11.467525896196372</v>
      </c>
      <c r="J34">
        <v>39.370473942153723</v>
      </c>
      <c r="K34">
        <v>13.757241065693629</v>
      </c>
      <c r="L34">
        <v>53.339274251630243</v>
      </c>
      <c r="M34">
        <v>13.965601648331152</v>
      </c>
      <c r="N34">
        <v>857.10269581320028</v>
      </c>
      <c r="O34">
        <v>74.741727515739896</v>
      </c>
      <c r="P34">
        <v>61.372414694043741</v>
      </c>
    </row>
    <row r="35" spans="1:16" x14ac:dyDescent="0.25">
      <c r="A35">
        <v>1966</v>
      </c>
      <c r="B35">
        <v>0.95110069382578621</v>
      </c>
      <c r="C35">
        <v>0.61749814960854976</v>
      </c>
      <c r="D35">
        <v>1.5685988434343359</v>
      </c>
      <c r="E35">
        <v>0.26302242651950136</v>
      </c>
      <c r="F35">
        <v>1.8316212699538372</v>
      </c>
      <c r="G35">
        <v>0.62384545192420282</v>
      </c>
      <c r="H35">
        <v>2.4554667218780399</v>
      </c>
      <c r="I35">
        <v>8.4134215084137978</v>
      </c>
      <c r="J35">
        <v>54.658469355974404</v>
      </c>
      <c r="K35">
        <v>12.602561492780826</v>
      </c>
      <c r="L35">
        <v>73.932593016668505</v>
      </c>
      <c r="M35">
        <v>13.478934668479505</v>
      </c>
      <c r="N35">
        <v>754.46494082709148</v>
      </c>
      <c r="O35">
        <v>89.67397390854515</v>
      </c>
      <c r="P35">
        <v>55.973632885943729</v>
      </c>
    </row>
    <row r="36" spans="1:16" x14ac:dyDescent="0.25">
      <c r="A36">
        <v>1967</v>
      </c>
      <c r="B36">
        <v>1.2948509653378923</v>
      </c>
      <c r="C36">
        <v>0.41291893323029788</v>
      </c>
      <c r="D36">
        <v>1.7077698985681902</v>
      </c>
      <c r="E36">
        <v>0.18231955840662811</v>
      </c>
      <c r="F36">
        <v>1.8900894569748183</v>
      </c>
      <c r="G36">
        <v>0.59873191939472625</v>
      </c>
      <c r="H36">
        <v>2.4888213763695446</v>
      </c>
      <c r="I36">
        <v>11.126343414759834</v>
      </c>
      <c r="J36">
        <v>32.53625031795054</v>
      </c>
      <c r="K36">
        <v>13.220262692702235</v>
      </c>
      <c r="L36">
        <v>44.160941903351926</v>
      </c>
      <c r="M36">
        <v>13.312422291542527</v>
      </c>
      <c r="N36">
        <v>630.03977009985738</v>
      </c>
      <c r="O36">
        <v>56.625950378636325</v>
      </c>
      <c r="P36">
        <v>47.327207348291978</v>
      </c>
    </row>
    <row r="37" spans="1:16" x14ac:dyDescent="0.25">
      <c r="A37">
        <v>1968</v>
      </c>
      <c r="B37">
        <v>1.1478020081897029</v>
      </c>
      <c r="C37">
        <v>0.5409285953786106</v>
      </c>
      <c r="D37">
        <v>1.6887306035683136</v>
      </c>
      <c r="E37">
        <v>0.24572170270453353</v>
      </c>
      <c r="F37">
        <v>1.9344523062728471</v>
      </c>
      <c r="G37">
        <v>0.66773574453855489</v>
      </c>
      <c r="H37">
        <v>2.6021880508114021</v>
      </c>
      <c r="I37">
        <v>9.5242971261671627</v>
      </c>
      <c r="J37">
        <v>37.156930477100346</v>
      </c>
      <c r="K37">
        <v>12.476908905093408</v>
      </c>
      <c r="L37">
        <v>50.413203310500407</v>
      </c>
      <c r="M37">
        <v>12.880556211639155</v>
      </c>
      <c r="N37">
        <v>552.65933533820044</v>
      </c>
      <c r="O37">
        <v>58.026259367719419</v>
      </c>
      <c r="P37">
        <v>42.906480609805129</v>
      </c>
    </row>
    <row r="38" spans="1:16" x14ac:dyDescent="0.25">
      <c r="A38">
        <v>1969</v>
      </c>
      <c r="B38">
        <v>1.0726311028546478</v>
      </c>
      <c r="C38">
        <v>0.73553155747114185</v>
      </c>
      <c r="D38">
        <v>1.8081626603257897</v>
      </c>
      <c r="E38">
        <v>0.33587093645470961</v>
      </c>
      <c r="F38">
        <v>2.1440335967804991</v>
      </c>
      <c r="G38">
        <v>0.68752386689189215</v>
      </c>
      <c r="H38">
        <v>2.8315574636723913</v>
      </c>
      <c r="I38">
        <v>8.8765606900773104</v>
      </c>
      <c r="J38">
        <v>44.176987111807343</v>
      </c>
      <c r="K38">
        <v>13.110813793729037</v>
      </c>
      <c r="L38">
        <v>59.863474057862831</v>
      </c>
      <c r="M38">
        <v>13.833448976692345</v>
      </c>
      <c r="N38">
        <v>474.78980899081023</v>
      </c>
      <c r="O38">
        <v>53.488037266680934</v>
      </c>
      <c r="P38">
        <v>34.321867944196157</v>
      </c>
    </row>
    <row r="39" spans="1:16" x14ac:dyDescent="0.25">
      <c r="A39">
        <v>1970</v>
      </c>
      <c r="B39">
        <v>1.2789145621605269</v>
      </c>
      <c r="C39">
        <v>0.54719344722741314</v>
      </c>
      <c r="D39">
        <v>1.82610800938794</v>
      </c>
      <c r="E39">
        <v>0.24238499516529008</v>
      </c>
      <c r="F39">
        <v>2.0684930045532299</v>
      </c>
      <c r="G39">
        <v>0.65739728600045499</v>
      </c>
      <c r="H39">
        <v>2.7258902905536848</v>
      </c>
      <c r="I39">
        <v>10.367804419456769</v>
      </c>
      <c r="J39">
        <v>28.265978695587908</v>
      </c>
      <c r="K39">
        <v>12.73115820197005</v>
      </c>
      <c r="L39">
        <v>38.095555462808392</v>
      </c>
      <c r="M39">
        <v>12.649954192980303</v>
      </c>
      <c r="N39">
        <v>376.05689761501799</v>
      </c>
      <c r="O39">
        <v>36.271604131467768</v>
      </c>
      <c r="P39">
        <v>29.727925641319633</v>
      </c>
    </row>
    <row r="40" spans="1:16" x14ac:dyDescent="0.25">
      <c r="A40">
        <v>1971</v>
      </c>
      <c r="B40">
        <v>1.126650576103122</v>
      </c>
      <c r="C40">
        <v>0.71375919172225122</v>
      </c>
      <c r="D40">
        <v>1.8404097678253732</v>
      </c>
      <c r="E40">
        <v>0.28141442940506817</v>
      </c>
      <c r="F40">
        <v>2.1218241972304415</v>
      </c>
      <c r="G40">
        <v>0.65098327934715405</v>
      </c>
      <c r="H40">
        <v>2.7728074765775954</v>
      </c>
      <c r="I40">
        <v>9.7499418650466172</v>
      </c>
      <c r="J40">
        <v>22.595032434560718</v>
      </c>
      <c r="K40">
        <v>12.187427331308271</v>
      </c>
      <c r="L40">
        <v>9.8206222779057288</v>
      </c>
      <c r="M40">
        <v>11.809935152919087</v>
      </c>
      <c r="N40">
        <v>290.05166150337072</v>
      </c>
      <c r="O40">
        <v>29.749065739889303</v>
      </c>
      <c r="P40">
        <v>24.559970715137929</v>
      </c>
    </row>
    <row r="41" spans="1:16" x14ac:dyDescent="0.25">
      <c r="A41">
        <v>1972</v>
      </c>
      <c r="B41">
        <v>1.1522709233377282</v>
      </c>
      <c r="C41">
        <v>0.79255692134716527</v>
      </c>
      <c r="D41">
        <v>1.9448278446848934</v>
      </c>
      <c r="E41">
        <v>0.27464252534945466</v>
      </c>
      <c r="F41">
        <v>2.2194703700343483</v>
      </c>
      <c r="G41">
        <v>0.7121946508638598</v>
      </c>
      <c r="H41">
        <v>2.9316650208982082</v>
      </c>
      <c r="I41">
        <v>9.7326567845519971</v>
      </c>
      <c r="J41">
        <v>20.599277640719727</v>
      </c>
      <c r="K41">
        <v>12.165820980689995</v>
      </c>
      <c r="L41">
        <v>7.6727516065477417</v>
      </c>
      <c r="M41">
        <v>11.343824573309575</v>
      </c>
      <c r="N41">
        <v>265.88966433869484</v>
      </c>
      <c r="O41">
        <v>27.319330191600297</v>
      </c>
      <c r="P41">
        <v>23.439155165031011</v>
      </c>
    </row>
    <row r="42" spans="1:16" x14ac:dyDescent="0.25">
      <c r="A42">
        <v>1973</v>
      </c>
      <c r="B42">
        <v>1.025202950182214</v>
      </c>
      <c r="C42">
        <v>0.68884938956221631</v>
      </c>
      <c r="D42">
        <v>1.7140523397444303</v>
      </c>
      <c r="E42">
        <v>0.26604025292527678</v>
      </c>
      <c r="F42">
        <v>1.9800925926697071</v>
      </c>
      <c r="G42">
        <v>0.61620337023101435</v>
      </c>
      <c r="H42">
        <v>2.5962959629007214</v>
      </c>
      <c r="I42">
        <v>8.6734330670403867</v>
      </c>
      <c r="J42">
        <v>18.523272792600139</v>
      </c>
      <c r="K42">
        <v>10.841791333800483</v>
      </c>
      <c r="L42">
        <v>7.6440310225651347</v>
      </c>
      <c r="M42">
        <v>10.264842109764105</v>
      </c>
      <c r="N42">
        <v>210.46183502969623</v>
      </c>
      <c r="O42">
        <v>24.265113179862418</v>
      </c>
      <c r="P42">
        <v>20.503173139848016</v>
      </c>
    </row>
    <row r="43" spans="1:16" x14ac:dyDescent="0.25">
      <c r="A43">
        <v>1974</v>
      </c>
      <c r="B43">
        <v>0.94718657438031861</v>
      </c>
      <c r="C43">
        <v>0.74635199536385932</v>
      </c>
      <c r="D43">
        <v>1.6935385697441778</v>
      </c>
      <c r="E43">
        <v>0.26543300139756948</v>
      </c>
      <c r="F43">
        <v>1.9589715711417472</v>
      </c>
      <c r="G43">
        <v>0.59955761868909885</v>
      </c>
      <c r="H43">
        <v>2.5585291898308462</v>
      </c>
      <c r="I43">
        <v>8.4994639659061484</v>
      </c>
      <c r="J43">
        <v>16.417954552472754</v>
      </c>
      <c r="K43">
        <v>10.624329957382685</v>
      </c>
      <c r="L43">
        <v>6.2054350591149285</v>
      </c>
      <c r="M43">
        <v>9.6894274259156798</v>
      </c>
      <c r="N43">
        <v>184.96398246875992</v>
      </c>
      <c r="O43">
        <v>21.761840889108406</v>
      </c>
      <c r="P43">
        <v>19.089258254213124</v>
      </c>
    </row>
    <row r="44" spans="1:16" x14ac:dyDescent="0.25">
      <c r="A44">
        <v>1975</v>
      </c>
      <c r="B44">
        <v>0.90846121128505519</v>
      </c>
      <c r="C44">
        <v>0.73714799181206037</v>
      </c>
      <c r="D44">
        <v>1.6456092030971154</v>
      </c>
      <c r="E44">
        <v>0.32509360045862112</v>
      </c>
      <c r="F44">
        <v>1.9707028035557366</v>
      </c>
      <c r="G44">
        <v>0.6179059746747646</v>
      </c>
      <c r="H44">
        <v>2.5886087782305012</v>
      </c>
      <c r="I44">
        <v>8.3398801184390976</v>
      </c>
      <c r="J44">
        <v>15.800861370578865</v>
      </c>
      <c r="K44">
        <v>10.424850148048872</v>
      </c>
      <c r="L44">
        <v>7.3696636286654451</v>
      </c>
      <c r="M44">
        <v>9.7575544391381541</v>
      </c>
      <c r="N44">
        <v>162.5699721569984</v>
      </c>
      <c r="O44">
        <v>19.493082616087435</v>
      </c>
      <c r="P44">
        <v>16.660934168598661</v>
      </c>
    </row>
    <row r="45" spans="1:16" x14ac:dyDescent="0.25">
      <c r="A45">
        <v>1976</v>
      </c>
      <c r="B45">
        <v>0.86268957773167509</v>
      </c>
      <c r="C45">
        <v>0.69392274945576027</v>
      </c>
      <c r="D45">
        <v>1.5566123271874353</v>
      </c>
      <c r="E45">
        <v>0.33732174738597026</v>
      </c>
      <c r="F45">
        <v>1.8939340745734055</v>
      </c>
      <c r="G45">
        <v>0.66464839196015801</v>
      </c>
      <c r="H45">
        <v>2.5585824665335632</v>
      </c>
      <c r="I45">
        <v>8.0799695530808613</v>
      </c>
      <c r="J45">
        <v>15.339586988255588</v>
      </c>
      <c r="K45">
        <v>10.099961941351076</v>
      </c>
      <c r="L45">
        <v>7.8658854096686266</v>
      </c>
      <c r="M45">
        <v>9.6136464954785534</v>
      </c>
      <c r="N45">
        <v>181.77406956506275</v>
      </c>
      <c r="O45">
        <v>22.496875560100715</v>
      </c>
      <c r="P45">
        <v>18.907921115110057</v>
      </c>
    </row>
    <row r="46" spans="1:16" x14ac:dyDescent="0.25">
      <c r="A46">
        <v>1977</v>
      </c>
      <c r="B46">
        <v>0.75717554830053369</v>
      </c>
      <c r="C46">
        <v>0.60391399820907243</v>
      </c>
      <c r="D46">
        <v>1.3610895465096062</v>
      </c>
      <c r="E46">
        <v>0.3949282693810483</v>
      </c>
      <c r="F46">
        <v>1.7560178158906545</v>
      </c>
      <c r="G46">
        <v>0.77253833894597201</v>
      </c>
      <c r="H46">
        <v>2.5285561548366267</v>
      </c>
      <c r="I46">
        <v>6.8826819334570466</v>
      </c>
      <c r="J46">
        <v>13.002550210777729</v>
      </c>
      <c r="K46">
        <v>8.6033524168213074</v>
      </c>
      <c r="L46">
        <v>8.8785818456992249</v>
      </c>
      <c r="M46">
        <v>8.6637537704627334</v>
      </c>
      <c r="N46">
        <v>213.82426019327409</v>
      </c>
      <c r="O46">
        <v>31.066997176473333</v>
      </c>
      <c r="P46">
        <v>24.68032516370253</v>
      </c>
    </row>
    <row r="47" spans="1:16" x14ac:dyDescent="0.25">
      <c r="A47">
        <v>1978</v>
      </c>
      <c r="B47">
        <v>0.74721613761767991</v>
      </c>
      <c r="C47">
        <v>0.60665522321526444</v>
      </c>
      <c r="D47">
        <v>1.3538713608329442</v>
      </c>
      <c r="E47">
        <v>0.44961687582372517</v>
      </c>
      <c r="F47">
        <v>1.8034882366566694</v>
      </c>
      <c r="G47">
        <v>0.69504160648301905</v>
      </c>
      <c r="H47">
        <v>2.4985298431396883</v>
      </c>
      <c r="I47">
        <v>6.6864000621281861</v>
      </c>
      <c r="J47">
        <v>12.60298070211174</v>
      </c>
      <c r="K47">
        <v>8.3580000776602326</v>
      </c>
      <c r="L47">
        <v>9.8243990524768403</v>
      </c>
      <c r="M47">
        <v>8.6810330496411918</v>
      </c>
      <c r="N47">
        <v>178.22489459997496</v>
      </c>
      <c r="O47">
        <v>26.654835628134474</v>
      </c>
      <c r="P47">
        <v>20.530378536842619</v>
      </c>
    </row>
    <row r="48" spans="1:16" x14ac:dyDescent="0.25">
      <c r="A48">
        <v>1979</v>
      </c>
      <c r="B48">
        <v>0.85287047274274519</v>
      </c>
      <c r="C48">
        <v>0.63144922111238455</v>
      </c>
      <c r="D48">
        <v>1.4843196938551297</v>
      </c>
      <c r="E48">
        <v>0.34594244758953169</v>
      </c>
      <c r="F48">
        <v>1.8302621414446614</v>
      </c>
      <c r="G48">
        <v>0.63824138999809044</v>
      </c>
      <c r="H48">
        <v>2.4685035314427517</v>
      </c>
      <c r="I48">
        <v>7.3751027158206206</v>
      </c>
      <c r="J48">
        <v>14.723952053648654</v>
      </c>
      <c r="K48">
        <v>9.2188783947757749</v>
      </c>
      <c r="L48">
        <v>8.5637849360202196</v>
      </c>
      <c r="M48">
        <v>9.0874855244595238</v>
      </c>
      <c r="N48">
        <v>163.73989306113469</v>
      </c>
      <c r="O48">
        <v>22.20171018227175</v>
      </c>
      <c r="P48">
        <v>18.01817374238658</v>
      </c>
    </row>
    <row r="49" spans="1:16" x14ac:dyDescent="0.25">
      <c r="A49">
        <v>1980</v>
      </c>
      <c r="B49">
        <v>0.90893288797599037</v>
      </c>
      <c r="C49">
        <v>0.73946536002143348</v>
      </c>
      <c r="D49">
        <v>1.6483982479974237</v>
      </c>
      <c r="E49">
        <v>0.26509057060550012</v>
      </c>
      <c r="F49">
        <v>1.9134888186029237</v>
      </c>
      <c r="G49">
        <v>0.52498840114288925</v>
      </c>
      <c r="H49">
        <v>2.4384772197458129</v>
      </c>
      <c r="I49">
        <v>8.1097489374039835</v>
      </c>
      <c r="J49">
        <v>15.33747452854058</v>
      </c>
      <c r="K49">
        <v>10.137186171754978</v>
      </c>
      <c r="L49">
        <v>5.8117081338264436</v>
      </c>
      <c r="M49">
        <v>9.1896463611842467</v>
      </c>
      <c r="N49">
        <v>129.21274036798684</v>
      </c>
      <c r="O49">
        <v>15.933013631535331</v>
      </c>
      <c r="P49">
        <v>14.060686917590539</v>
      </c>
    </row>
    <row r="50" spans="1:16" x14ac:dyDescent="0.25">
      <c r="A50">
        <v>1981</v>
      </c>
      <c r="B50">
        <v>1.0202399817667864</v>
      </c>
      <c r="C50">
        <v>0.7770999610833238</v>
      </c>
      <c r="D50">
        <v>1.7973399428501102</v>
      </c>
      <c r="E50">
        <v>0.24296026043372912</v>
      </c>
      <c r="F50">
        <v>2.0403002032838393</v>
      </c>
      <c r="G50">
        <v>0.55799055444603385</v>
      </c>
      <c r="H50">
        <v>2.5982907577298731</v>
      </c>
      <c r="I50">
        <v>9.13402025976945</v>
      </c>
      <c r="J50">
        <v>18.110486090009562</v>
      </c>
      <c r="K50">
        <v>11.417525324711812</v>
      </c>
      <c r="L50">
        <v>6.0670895468756836</v>
      </c>
      <c r="M50">
        <v>10.332465042401054</v>
      </c>
      <c r="N50">
        <v>131.28874178396157</v>
      </c>
      <c r="O50">
        <v>14.373598705733045</v>
      </c>
      <c r="P50">
        <v>12.706429805975201</v>
      </c>
    </row>
    <row r="51" spans="1:16" x14ac:dyDescent="0.25">
      <c r="A51">
        <v>1982</v>
      </c>
      <c r="B51">
        <v>1.0324476738645025</v>
      </c>
      <c r="C51">
        <v>0.78913820020080505</v>
      </c>
      <c r="D51">
        <v>1.8215858740653075</v>
      </c>
      <c r="E51">
        <v>0.28462085716221536</v>
      </c>
      <c r="F51">
        <v>2.1062067312275228</v>
      </c>
      <c r="G51">
        <v>0.59506813493200539</v>
      </c>
      <c r="H51">
        <v>2.7012748661595283</v>
      </c>
      <c r="I51">
        <v>8.9849387521761255</v>
      </c>
      <c r="J51">
        <v>17.730669897845438</v>
      </c>
      <c r="K51">
        <v>11.231173440220157</v>
      </c>
      <c r="L51">
        <v>6.8325559904441837</v>
      </c>
      <c r="M51">
        <v>10.332305371979013</v>
      </c>
      <c r="N51">
        <v>166.51810607403183</v>
      </c>
      <c r="O51">
        <v>18.533026286206088</v>
      </c>
      <c r="P51">
        <v>16.116258674044353</v>
      </c>
    </row>
    <row r="52" spans="1:16" x14ac:dyDescent="0.25">
      <c r="A52">
        <v>1983</v>
      </c>
      <c r="B52">
        <v>1.0080266043666848</v>
      </c>
      <c r="C52">
        <v>0.88111462762291659</v>
      </c>
      <c r="D52">
        <v>1.8891412319896013</v>
      </c>
      <c r="E52">
        <v>0.23864737923528404</v>
      </c>
      <c r="F52">
        <v>2.1277886112248852</v>
      </c>
      <c r="G52">
        <v>0.56633221012012802</v>
      </c>
      <c r="H52">
        <v>2.6941208213450132</v>
      </c>
      <c r="I52">
        <v>9.1057923427174128</v>
      </c>
      <c r="J52">
        <v>16.677927716893556</v>
      </c>
      <c r="K52">
        <v>11.382240428396765</v>
      </c>
      <c r="L52">
        <v>4.7827823342746028</v>
      </c>
      <c r="M52">
        <v>9.8568105220429114</v>
      </c>
      <c r="N52">
        <v>126.09614997574812</v>
      </c>
      <c r="O52">
        <v>13.847905292568713</v>
      </c>
      <c r="P52">
        <v>12.792794352063245</v>
      </c>
    </row>
    <row r="53" spans="1:16" x14ac:dyDescent="0.25">
      <c r="A53">
        <v>1984</v>
      </c>
      <c r="B53">
        <v>0.97949302158349838</v>
      </c>
      <c r="C53">
        <v>0.74091903495497569</v>
      </c>
      <c r="D53">
        <v>1.720412056538474</v>
      </c>
      <c r="E53">
        <v>0.20463228598547178</v>
      </c>
      <c r="F53">
        <v>1.9250443425239459</v>
      </c>
      <c r="G53">
        <v>0.50764902113426935</v>
      </c>
      <c r="H53">
        <v>2.4326933636582151</v>
      </c>
      <c r="I53">
        <v>8.2660088922485553</v>
      </c>
      <c r="J53">
        <v>16.140263876661621</v>
      </c>
      <c r="K53">
        <v>10.332511115310695</v>
      </c>
      <c r="L53">
        <v>4.6829676407144678</v>
      </c>
      <c r="M53">
        <v>9.1580740069624333</v>
      </c>
      <c r="N53">
        <v>116.04301783829179</v>
      </c>
      <c r="O53">
        <v>14.038578877783577</v>
      </c>
      <c r="P53">
        <v>12.671115973737489</v>
      </c>
    </row>
    <row r="54" spans="1:16" x14ac:dyDescent="0.25">
      <c r="A54">
        <v>1985</v>
      </c>
      <c r="B54">
        <v>1.1943226076115416</v>
      </c>
      <c r="C54">
        <v>0.84051799226567991</v>
      </c>
      <c r="D54">
        <v>2.0348405998772217</v>
      </c>
      <c r="E54">
        <v>0.24203160050315106</v>
      </c>
      <c r="F54">
        <v>2.2768722003803727</v>
      </c>
      <c r="G54">
        <v>0.60042873727026824</v>
      </c>
      <c r="H54">
        <v>2.8773009376506411</v>
      </c>
      <c r="I54">
        <v>9.9422124111204884</v>
      </c>
      <c r="J54">
        <v>20.267387870044107</v>
      </c>
      <c r="K54">
        <v>12.42776551390061</v>
      </c>
      <c r="L54">
        <v>6.1405761757209039</v>
      </c>
      <c r="M54">
        <v>11.207917408306187</v>
      </c>
      <c r="N54">
        <v>143.47566204353686</v>
      </c>
      <c r="O54">
        <v>14.430959238313752</v>
      </c>
      <c r="P54">
        <v>12.801277598388355</v>
      </c>
    </row>
    <row r="55" spans="1:16" x14ac:dyDescent="0.25">
      <c r="A55">
        <v>1986</v>
      </c>
      <c r="B55">
        <v>1.4616576434509672</v>
      </c>
      <c r="C55">
        <v>1.0236927693773072</v>
      </c>
      <c r="D55">
        <v>2.4853504128282742</v>
      </c>
      <c r="E55">
        <v>0.2956169334660857</v>
      </c>
      <c r="F55">
        <v>2.7809673462943598</v>
      </c>
      <c r="G55">
        <v>0.73336251013404274</v>
      </c>
      <c r="H55">
        <v>3.5143298564284025</v>
      </c>
      <c r="I55">
        <v>12.075234269594729</v>
      </c>
      <c r="J55">
        <v>24.730349675431</v>
      </c>
      <c r="K55">
        <v>15.09404283699341</v>
      </c>
      <c r="L55">
        <v>7.5262353139883524</v>
      </c>
      <c r="M55">
        <v>13.636477888619051</v>
      </c>
      <c r="N55">
        <v>171.78142171349236</v>
      </c>
      <c r="O55">
        <v>14.225928696558343</v>
      </c>
      <c r="P55">
        <v>12.597198713376013</v>
      </c>
    </row>
    <row r="56" spans="1:16" x14ac:dyDescent="0.25">
      <c r="A56">
        <v>1987</v>
      </c>
      <c r="B56">
        <v>1.3984351496604672</v>
      </c>
      <c r="C56">
        <v>1.2232361026857013</v>
      </c>
      <c r="D56">
        <v>2.6216712523461685</v>
      </c>
      <c r="E56">
        <v>0.31183144725770157</v>
      </c>
      <c r="F56">
        <v>2.9335026996038702</v>
      </c>
      <c r="G56">
        <v>0.77358725773358006</v>
      </c>
      <c r="H56">
        <v>3.7070899573374501</v>
      </c>
      <c r="I56">
        <v>12.926223613724853</v>
      </c>
      <c r="J56">
        <v>23.653778559242426</v>
      </c>
      <c r="K56">
        <v>16.157779517156065</v>
      </c>
      <c r="L56">
        <v>6.3798788295893409</v>
      </c>
      <c r="M56">
        <v>13.894180278494678</v>
      </c>
      <c r="N56">
        <v>181.94624451927712</v>
      </c>
      <c r="O56">
        <v>14.075746324401319</v>
      </c>
      <c r="P56">
        <v>13.095140618039363</v>
      </c>
    </row>
    <row r="57" spans="1:16" x14ac:dyDescent="0.25">
      <c r="A57">
        <v>1988</v>
      </c>
      <c r="B57">
        <v>1.4788156034712312</v>
      </c>
      <c r="C57">
        <v>1.3463976534569733</v>
      </c>
      <c r="D57">
        <v>2.8252132569282047</v>
      </c>
      <c r="E57">
        <v>0.33604149945617967</v>
      </c>
      <c r="F57">
        <v>3.1612547563843845</v>
      </c>
      <c r="G57">
        <v>0.83364722940901492</v>
      </c>
      <c r="H57">
        <v>3.9949019857933994</v>
      </c>
      <c r="I57">
        <v>13.517268347600837</v>
      </c>
      <c r="J57">
        <v>24.11502707372858</v>
      </c>
      <c r="K57">
        <v>16.896585434501045</v>
      </c>
      <c r="L57">
        <v>6.3026865750214069</v>
      </c>
      <c r="M57">
        <v>14.335238274935445</v>
      </c>
      <c r="N57">
        <v>199.20273071359927</v>
      </c>
      <c r="O57">
        <v>14.73690730930525</v>
      </c>
      <c r="P57">
        <v>13.896018112366974</v>
      </c>
    </row>
    <row r="58" spans="1:16" x14ac:dyDescent="0.25">
      <c r="A58">
        <v>1989</v>
      </c>
      <c r="B58">
        <v>1.4076102158742902</v>
      </c>
      <c r="C58">
        <v>1.3317143366073756</v>
      </c>
      <c r="D58">
        <v>2.7393245524816656</v>
      </c>
      <c r="E58">
        <v>0.32582557364676129</v>
      </c>
      <c r="F58">
        <v>3.0651501261284269</v>
      </c>
      <c r="G58">
        <v>0.80830369814679881</v>
      </c>
      <c r="H58">
        <v>3.8734538242752254</v>
      </c>
      <c r="I58">
        <v>12.921097781453241</v>
      </c>
      <c r="J58">
        <v>22.649714891686425</v>
      </c>
      <c r="K58">
        <v>16.151372226816552</v>
      </c>
      <c r="L58">
        <v>5.7857916979201036</v>
      </c>
      <c r="M58">
        <v>13.567534731904475</v>
      </c>
      <c r="N58">
        <v>197.80902323267591</v>
      </c>
      <c r="O58">
        <v>15.308995147193155</v>
      </c>
      <c r="P58">
        <v>14.579584806038632</v>
      </c>
    </row>
    <row r="59" spans="1:16" x14ac:dyDescent="0.25">
      <c r="A59">
        <v>1990</v>
      </c>
      <c r="B59">
        <v>1.3581121886720613</v>
      </c>
      <c r="C59">
        <v>1.3069702034802744</v>
      </c>
      <c r="D59">
        <v>2.6650823921523354</v>
      </c>
      <c r="E59">
        <v>0.3169949316346039</v>
      </c>
      <c r="F59">
        <v>2.9820773237869393</v>
      </c>
      <c r="G59">
        <v>0.7863967602856976</v>
      </c>
      <c r="H59">
        <v>3.7684740840726372</v>
      </c>
      <c r="I59">
        <v>12.716546733228229</v>
      </c>
      <c r="J59">
        <v>22.524597577618312</v>
      </c>
      <c r="K59">
        <v>15.895683416535286</v>
      </c>
      <c r="L59">
        <v>5.8330324346468432</v>
      </c>
      <c r="M59">
        <v>13.432444720735086</v>
      </c>
      <c r="N59">
        <v>196.42325600874867</v>
      </c>
      <c r="O59">
        <v>15.446273279167556</v>
      </c>
      <c r="P59">
        <v>14.623045922946442</v>
      </c>
    </row>
    <row r="60" spans="1:16" x14ac:dyDescent="0.25">
      <c r="A60">
        <v>1991</v>
      </c>
      <c r="B60">
        <v>1.3444761059083865</v>
      </c>
      <c r="C60">
        <v>1.3384716994332944</v>
      </c>
      <c r="D60">
        <v>2.6829478053416809</v>
      </c>
      <c r="E60">
        <v>0.31911991112839233</v>
      </c>
      <c r="F60">
        <v>3.0020677164700733</v>
      </c>
      <c r="G60">
        <v>0.79166838081594304</v>
      </c>
      <c r="H60">
        <v>3.7937360972860166</v>
      </c>
      <c r="I60">
        <v>12.301127120184029</v>
      </c>
      <c r="J60">
        <v>21.072142369916303</v>
      </c>
      <c r="K60">
        <v>15.376408900230036</v>
      </c>
      <c r="L60">
        <v>5.2162878484396709</v>
      </c>
      <c r="M60">
        <v>12.73885599444935</v>
      </c>
      <c r="N60">
        <v>192.01418915191218</v>
      </c>
      <c r="O60">
        <v>15.609479300222011</v>
      </c>
      <c r="P60">
        <v>15.073110900663115</v>
      </c>
    </row>
    <row r="61" spans="1:16" x14ac:dyDescent="0.25">
      <c r="A61">
        <v>1992</v>
      </c>
      <c r="B61">
        <v>1.4041183987545436</v>
      </c>
      <c r="C61">
        <v>1.2966948197764796</v>
      </c>
      <c r="D61">
        <v>2.7008132185310232</v>
      </c>
      <c r="E61">
        <v>0.32124489062218053</v>
      </c>
      <c r="F61">
        <v>3.0220581091532037</v>
      </c>
      <c r="G61">
        <v>0.79694000134618803</v>
      </c>
      <c r="H61">
        <v>3.8189981104993915</v>
      </c>
      <c r="I61">
        <v>12.274507852126353</v>
      </c>
      <c r="J61">
        <v>21.827199422212651</v>
      </c>
      <c r="K61">
        <v>15.34313481515794</v>
      </c>
      <c r="L61">
        <v>5.681165468097233</v>
      </c>
      <c r="M61">
        <v>12.994015776875424</v>
      </c>
      <c r="N61">
        <v>182.14214846891241</v>
      </c>
      <c r="O61">
        <v>14.839059183734143</v>
      </c>
      <c r="P61">
        <v>14.017387049279911</v>
      </c>
    </row>
    <row r="62" spans="1:16" x14ac:dyDescent="0.25">
      <c r="A62">
        <v>1993</v>
      </c>
      <c r="B62">
        <v>1.3853540081445406</v>
      </c>
      <c r="C62">
        <v>1.333324623575826</v>
      </c>
      <c r="D62">
        <v>2.7186786317203664</v>
      </c>
      <c r="E62">
        <v>0.3233698701159689</v>
      </c>
      <c r="F62">
        <v>3.0420485018363355</v>
      </c>
      <c r="G62">
        <v>0.80221162187643325</v>
      </c>
      <c r="H62">
        <v>3.8442601237127687</v>
      </c>
      <c r="I62">
        <v>12.1547965574677</v>
      </c>
      <c r="J62">
        <v>21.063281530325195</v>
      </c>
      <c r="K62">
        <v>15.193495696834624</v>
      </c>
      <c r="L62">
        <v>5.2980436801021815</v>
      </c>
      <c r="M62">
        <v>12.676643085839494</v>
      </c>
      <c r="N62">
        <v>186.40499718154464</v>
      </c>
      <c r="O62">
        <v>15.335920786516215</v>
      </c>
      <c r="P62">
        <v>14.704602466071579</v>
      </c>
    </row>
    <row r="63" spans="1:16" x14ac:dyDescent="0.25">
      <c r="A63">
        <v>1994</v>
      </c>
      <c r="B63">
        <v>1.3316871800769274</v>
      </c>
      <c r="C63">
        <v>1.3294371601293076</v>
      </c>
      <c r="D63">
        <v>2.6611243402062348</v>
      </c>
      <c r="E63">
        <v>0.38406358826208681</v>
      </c>
      <c r="F63">
        <v>3.0451879284683216</v>
      </c>
      <c r="G63">
        <v>0.83642320456758756</v>
      </c>
      <c r="H63">
        <v>3.8816111330359093</v>
      </c>
      <c r="I63">
        <v>11.596076780540741</v>
      </c>
      <c r="J63">
        <v>19.669275402463082</v>
      </c>
      <c r="K63">
        <v>14.495095975675927</v>
      </c>
      <c r="L63">
        <v>5.8257736864105576</v>
      </c>
      <c r="M63">
        <v>12.204535202600283</v>
      </c>
      <c r="N63">
        <v>187.01758149355612</v>
      </c>
      <c r="O63">
        <v>16.127659813997475</v>
      </c>
      <c r="P63">
        <v>15.323613590275064</v>
      </c>
    </row>
    <row r="64" spans="1:16" x14ac:dyDescent="0.25">
      <c r="A64">
        <v>1995</v>
      </c>
      <c r="B64">
        <v>1.2156518780778038</v>
      </c>
      <c r="C64">
        <v>1.2597631902969135</v>
      </c>
      <c r="D64">
        <v>2.4754150683747174</v>
      </c>
      <c r="E64">
        <v>0.31018440244935946</v>
      </c>
      <c r="F64">
        <v>2.785599470824077</v>
      </c>
      <c r="G64">
        <v>0.78551896296525514</v>
      </c>
      <c r="H64">
        <v>3.5711184337893322</v>
      </c>
      <c r="I64">
        <v>10.764243043281631</v>
      </c>
      <c r="J64">
        <v>18.079072246946492</v>
      </c>
      <c r="K64">
        <v>13.455303804102039</v>
      </c>
      <c r="L64">
        <v>4.5829605599186021</v>
      </c>
      <c r="M64">
        <v>11.069107788985223</v>
      </c>
      <c r="N64">
        <v>175.96337583972343</v>
      </c>
      <c r="O64">
        <v>16.347027388010233</v>
      </c>
      <c r="P64">
        <v>15.896798476822415</v>
      </c>
    </row>
    <row r="65" spans="1:16" x14ac:dyDescent="0.25">
      <c r="A65">
        <v>1996</v>
      </c>
      <c r="B65">
        <v>1.2085707990456449</v>
      </c>
      <c r="C65">
        <v>1.2906181466913236</v>
      </c>
      <c r="D65">
        <v>2.4991889457369685</v>
      </c>
      <c r="E65">
        <v>0.38021427552998227</v>
      </c>
      <c r="F65">
        <v>2.8794032212669509</v>
      </c>
      <c r="G65">
        <v>0.63648152864193697</v>
      </c>
      <c r="H65">
        <v>3.5158847499088877</v>
      </c>
      <c r="I65">
        <v>10.837264254043795</v>
      </c>
      <c r="J65">
        <v>17.955772526202967</v>
      </c>
      <c r="K65">
        <v>13.546580317554744</v>
      </c>
      <c r="L65">
        <v>5.4148736336441097</v>
      </c>
      <c r="M65">
        <v>11.304846766974732</v>
      </c>
      <c r="N65">
        <v>138.0286615275962</v>
      </c>
      <c r="O65">
        <v>12.736485730344025</v>
      </c>
      <c r="P65">
        <v>12.209688850522456</v>
      </c>
    </row>
    <row r="66" spans="1:16" x14ac:dyDescent="0.25">
      <c r="A66">
        <v>1997</v>
      </c>
      <c r="B66">
        <v>1.0683815828840297</v>
      </c>
      <c r="C66">
        <v>1.1541133211606902</v>
      </c>
      <c r="D66">
        <v>2.2224949040447202</v>
      </c>
      <c r="E66">
        <v>0.41041513993864248</v>
      </c>
      <c r="F66">
        <v>2.6329100439833626</v>
      </c>
      <c r="G66">
        <v>0.82819339904127531</v>
      </c>
      <c r="H66">
        <v>3.4611034430246379</v>
      </c>
      <c r="I66">
        <v>9.4260499963187918</v>
      </c>
      <c r="J66">
        <v>15.448760322752047</v>
      </c>
      <c r="K66">
        <v>11.782562495398489</v>
      </c>
      <c r="L66">
        <v>5.5608935186635557</v>
      </c>
      <c r="M66">
        <v>10.032824958383566</v>
      </c>
      <c r="N66">
        <v>176.33522525546184</v>
      </c>
      <c r="O66">
        <v>18.707223632839526</v>
      </c>
      <c r="P66">
        <v>17.57582993692257</v>
      </c>
    </row>
    <row r="67" spans="1:16" x14ac:dyDescent="0.25">
      <c r="A67">
        <v>1998</v>
      </c>
      <c r="B67">
        <v>1.2814855368979052</v>
      </c>
      <c r="C67">
        <v>1.406071930667945</v>
      </c>
      <c r="D67">
        <v>2.68755746756585</v>
      </c>
      <c r="E67">
        <v>0.45453590102811475</v>
      </c>
      <c r="F67">
        <v>3.1420933685939647</v>
      </c>
      <c r="G67">
        <v>0.81463123605505505</v>
      </c>
      <c r="H67">
        <v>3.9567246046490196</v>
      </c>
      <c r="I67">
        <v>10.918891415108474</v>
      </c>
      <c r="J67">
        <v>17.788117203006816</v>
      </c>
      <c r="K67">
        <v>13.648614268885591</v>
      </c>
      <c r="L67">
        <v>5.8088241285047655</v>
      </c>
      <c r="M67">
        <v>11.41915611530194</v>
      </c>
      <c r="N67">
        <v>166.61365240173129</v>
      </c>
      <c r="O67">
        <v>15.259209572428563</v>
      </c>
      <c r="P67">
        <v>14.590714998498449</v>
      </c>
    </row>
    <row r="68" spans="1:16" x14ac:dyDescent="0.25">
      <c r="A68">
        <v>1999</v>
      </c>
      <c r="B68">
        <v>1.2124467837552948</v>
      </c>
      <c r="C68">
        <v>1.3975369501822561</v>
      </c>
      <c r="D68">
        <v>2.6099837339375509</v>
      </c>
      <c r="E68">
        <v>0.44479684630784055</v>
      </c>
      <c r="F68">
        <v>3.0547805802453913</v>
      </c>
      <c r="G68">
        <v>0.83977216681618139</v>
      </c>
      <c r="H68">
        <v>3.8945527470615726</v>
      </c>
      <c r="I68">
        <v>10.643495036195844</v>
      </c>
      <c r="J68">
        <v>17.075702910013536</v>
      </c>
      <c r="K68">
        <v>13.304368795244805</v>
      </c>
      <c r="L68">
        <v>5.4809264515114133</v>
      </c>
      <c r="M68">
        <v>11.015024733642013</v>
      </c>
      <c r="N68">
        <v>168.6645529806481</v>
      </c>
      <c r="O68">
        <v>15.846726325052291</v>
      </c>
      <c r="P68">
        <v>15.312226441536167</v>
      </c>
    </row>
    <row r="69" spans="1:16" x14ac:dyDescent="0.25">
      <c r="A69">
        <v>2000</v>
      </c>
      <c r="B69">
        <v>1.3219252375248649</v>
      </c>
      <c r="C69">
        <v>1.5982218864574327</v>
      </c>
      <c r="D69">
        <v>2.9201471239822974</v>
      </c>
      <c r="E69">
        <v>0.43653758684358868</v>
      </c>
      <c r="F69">
        <v>3.3566847108258862</v>
      </c>
      <c r="G69">
        <v>0.98363942134145355</v>
      </c>
      <c r="H69">
        <v>4.34032413216734</v>
      </c>
      <c r="I69">
        <v>12.179513299882833</v>
      </c>
      <c r="J69">
        <v>19.266519813084408</v>
      </c>
      <c r="K69">
        <v>15.22439162485354</v>
      </c>
      <c r="L69">
        <v>5.2972411831750028</v>
      </c>
      <c r="M69">
        <v>12.241040975751307</v>
      </c>
      <c r="N69">
        <v>204.71899398839068</v>
      </c>
      <c r="O69">
        <v>16.808470827020656</v>
      </c>
      <c r="P69">
        <v>16.723985680133371</v>
      </c>
    </row>
    <row r="70" spans="1:16" x14ac:dyDescent="0.25">
      <c r="A70">
        <v>2001</v>
      </c>
      <c r="B70">
        <v>1.366628624454856</v>
      </c>
      <c r="C70">
        <v>1.6899503191222944</v>
      </c>
      <c r="D70">
        <v>3.0565789435771507</v>
      </c>
      <c r="E70">
        <v>0.40970010086502651</v>
      </c>
      <c r="F70">
        <v>3.4662790444421772</v>
      </c>
      <c r="G70">
        <v>0.93370973163113635</v>
      </c>
      <c r="H70">
        <v>4.3999887760733136</v>
      </c>
      <c r="I70">
        <v>13.108463169841841</v>
      </c>
      <c r="J70">
        <v>20.60206175091967</v>
      </c>
      <c r="K70">
        <v>16.385578962302301</v>
      </c>
      <c r="L70">
        <v>5.0221639145962964</v>
      </c>
      <c r="M70">
        <v>12.928127059148105</v>
      </c>
      <c r="N70">
        <v>171.01549685234093</v>
      </c>
      <c r="O70">
        <v>13.046189674300644</v>
      </c>
      <c r="P70">
        <v>13.228172655630594</v>
      </c>
    </row>
    <row r="71" spans="1:16" x14ac:dyDescent="0.25">
      <c r="A71">
        <v>2002</v>
      </c>
      <c r="B71">
        <v>1.1166077959923306</v>
      </c>
      <c r="C71">
        <v>1.4148927515168965</v>
      </c>
      <c r="D71">
        <v>2.5315005475092272</v>
      </c>
      <c r="E71">
        <v>0.34505747282806232</v>
      </c>
      <c r="F71">
        <v>2.8765580203372894</v>
      </c>
      <c r="G71">
        <v>0.92879774639307544</v>
      </c>
      <c r="H71">
        <v>3.805355766730365</v>
      </c>
      <c r="I71">
        <v>11.066908296240229</v>
      </c>
      <c r="J71">
        <v>17.273824529799427</v>
      </c>
      <c r="K71">
        <v>13.833635370300286</v>
      </c>
      <c r="L71">
        <v>4.2301844092324972</v>
      </c>
      <c r="M71">
        <v>10.872727869571522</v>
      </c>
      <c r="N71">
        <v>154.03129612745118</v>
      </c>
      <c r="O71">
        <v>13.918186724270626</v>
      </c>
      <c r="P71">
        <v>14.166757227367388</v>
      </c>
    </row>
    <row r="72" spans="1:16" x14ac:dyDescent="0.25">
      <c r="A72">
        <v>2003</v>
      </c>
      <c r="B72">
        <v>1.3394998790337143</v>
      </c>
      <c r="C72">
        <v>1.708388661960184</v>
      </c>
      <c r="D72">
        <v>3.0478885409938981</v>
      </c>
      <c r="E72">
        <v>0.61640112086100507</v>
      </c>
      <c r="F72">
        <v>3.664289661854903</v>
      </c>
      <c r="G72">
        <v>1.0389051910559197</v>
      </c>
      <c r="H72">
        <v>4.7031948529108227</v>
      </c>
      <c r="I72">
        <v>13.827824678632874</v>
      </c>
      <c r="J72">
        <v>21.539745739520505</v>
      </c>
      <c r="K72">
        <v>17.284780848291092</v>
      </c>
      <c r="L72">
        <v>7.7982457724201968</v>
      </c>
      <c r="M72">
        <v>14.3485379939493</v>
      </c>
      <c r="N72">
        <v>161.56785990610592</v>
      </c>
      <c r="O72">
        <v>11.684257188751094</v>
      </c>
      <c r="P72">
        <v>11.260231528413431</v>
      </c>
    </row>
    <row r="73" spans="1:16" x14ac:dyDescent="0.25">
      <c r="A73">
        <v>2004</v>
      </c>
      <c r="B73">
        <v>1.190859874196746</v>
      </c>
      <c r="C73">
        <v>1.5059393376205163</v>
      </c>
      <c r="D73">
        <v>2.6967992118172623</v>
      </c>
      <c r="E73">
        <v>0.57449138413337208</v>
      </c>
      <c r="F73">
        <v>3.2712905959506342</v>
      </c>
      <c r="G73">
        <v>0.85049932971364395</v>
      </c>
      <c r="H73">
        <v>4.1217899256642783</v>
      </c>
      <c r="I73">
        <v>12.585471070309024</v>
      </c>
      <c r="J73">
        <v>19.636931149592503</v>
      </c>
      <c r="K73">
        <v>15.731838837886279</v>
      </c>
      <c r="L73">
        <v>7.5107613561985955</v>
      </c>
      <c r="M73">
        <v>13.195364052120999</v>
      </c>
      <c r="N73">
        <v>129.18363885180113</v>
      </c>
      <c r="O73">
        <v>10.264505645447338</v>
      </c>
      <c r="P73">
        <v>9.7900776622405044</v>
      </c>
    </row>
    <row r="74" spans="1:16" x14ac:dyDescent="0.25">
      <c r="A74">
        <v>2005</v>
      </c>
      <c r="B74">
        <v>1.201003804145881</v>
      </c>
      <c r="C74">
        <v>1.5253727105610071</v>
      </c>
      <c r="D74">
        <v>2.7263765147068879</v>
      </c>
      <c r="E74">
        <v>0.53361584279939067</v>
      </c>
      <c r="F74">
        <v>3.2599923575062784</v>
      </c>
      <c r="G74">
        <v>0.80856742341120569</v>
      </c>
      <c r="H74">
        <v>4.068559780917484</v>
      </c>
      <c r="I74">
        <v>13.101882750612937</v>
      </c>
      <c r="J74">
        <v>20.416289718553752</v>
      </c>
      <c r="K74">
        <v>16.377353438266169</v>
      </c>
      <c r="L74">
        <v>7.1580051722883438</v>
      </c>
      <c r="M74">
        <v>13.525790277050113</v>
      </c>
      <c r="N74">
        <v>122.86510627249535</v>
      </c>
      <c r="O74">
        <v>9.3776679742266378</v>
      </c>
      <c r="P74">
        <v>9.0837654403799775</v>
      </c>
    </row>
    <row r="75" spans="1:16" x14ac:dyDescent="0.25">
      <c r="A75">
        <v>2006</v>
      </c>
      <c r="B75">
        <v>1.2892849088347227</v>
      </c>
      <c r="C75">
        <v>1.6356136065734734</v>
      </c>
      <c r="D75">
        <v>2.9248985154081959</v>
      </c>
      <c r="E75">
        <v>0.51837221867485694</v>
      </c>
      <c r="F75">
        <v>3.4432707340830531</v>
      </c>
      <c r="G75">
        <v>0.76590692469011079</v>
      </c>
      <c r="H75">
        <v>4.2091776587731635</v>
      </c>
      <c r="I75">
        <v>14.382558002415857</v>
      </c>
      <c r="J75">
        <v>22.391925026767716</v>
      </c>
      <c r="K75">
        <v>17.978197503019821</v>
      </c>
      <c r="L75">
        <v>7.0973972818593394</v>
      </c>
      <c r="M75">
        <v>14.60694260632911</v>
      </c>
      <c r="N75">
        <v>116.06628704699675</v>
      </c>
      <c r="O75">
        <v>8.0699335283404352</v>
      </c>
      <c r="P75">
        <v>7.9459672140223132</v>
      </c>
    </row>
    <row r="76" spans="1:16" x14ac:dyDescent="0.25">
      <c r="A76">
        <v>2007</v>
      </c>
      <c r="B76">
        <v>1.421668348883135</v>
      </c>
      <c r="C76">
        <v>1.7884791142024417</v>
      </c>
      <c r="D76">
        <v>3.2101474630855766</v>
      </c>
      <c r="E76">
        <v>0.51619738700125706</v>
      </c>
      <c r="F76">
        <v>3.7263448500868339</v>
      </c>
      <c r="G76">
        <v>0.7965835459395807</v>
      </c>
      <c r="H76">
        <v>4.5229283960264146</v>
      </c>
      <c r="I76">
        <v>16.44770962206459</v>
      </c>
      <c r="J76">
        <v>25.63767881427794</v>
      </c>
      <c r="K76">
        <v>20.559637027580738</v>
      </c>
      <c r="L76">
        <v>7.3888164612270391</v>
      </c>
      <c r="M76">
        <v>16.488228289583962</v>
      </c>
      <c r="N76">
        <v>118.92925557083257</v>
      </c>
      <c r="O76">
        <v>7.2307487366684216</v>
      </c>
      <c r="P76">
        <v>7.2129796775050261</v>
      </c>
    </row>
    <row r="77" spans="1:16" x14ac:dyDescent="0.25">
      <c r="A77">
        <v>2008</v>
      </c>
      <c r="B77">
        <v>1.3770860362360604</v>
      </c>
      <c r="C77">
        <v>1.7574943875899003</v>
      </c>
      <c r="D77">
        <v>3.1345804238259607</v>
      </c>
      <c r="E77">
        <v>0.65448344658739888</v>
      </c>
      <c r="F77">
        <v>3.7890638704133597</v>
      </c>
      <c r="G77">
        <v>0.9087080756478545</v>
      </c>
      <c r="H77">
        <v>4.6977719460612146</v>
      </c>
      <c r="I77">
        <v>16.489600098498293</v>
      </c>
      <c r="J77">
        <v>25.593160737531239</v>
      </c>
      <c r="K77">
        <v>20.612000123122865</v>
      </c>
      <c r="L77">
        <v>9.503871232596067</v>
      </c>
      <c r="M77">
        <v>17.149707139168292</v>
      </c>
      <c r="N77">
        <v>133.52887352243292</v>
      </c>
      <c r="O77">
        <v>8.0977629975752645</v>
      </c>
      <c r="P77">
        <v>7.7860731054389687</v>
      </c>
    </row>
    <row r="78" spans="1:16" x14ac:dyDescent="0.25">
      <c r="A78">
        <v>2009</v>
      </c>
      <c r="B78">
        <v>1.4770776662919785</v>
      </c>
      <c r="C78">
        <v>1.9075605197210181</v>
      </c>
      <c r="D78">
        <v>3.3846381860129968</v>
      </c>
      <c r="E78">
        <v>0.80604549637779721</v>
      </c>
      <c r="F78">
        <v>4.1906836823907945</v>
      </c>
      <c r="G78">
        <v>1.2498696309853268</v>
      </c>
      <c r="H78">
        <v>5.440553313376121</v>
      </c>
      <c r="I78">
        <v>18.327622727073713</v>
      </c>
      <c r="J78">
        <v>28.342732863148278</v>
      </c>
      <c r="K78">
        <v>22.909528408842139</v>
      </c>
      <c r="L78">
        <v>11.925402328483242</v>
      </c>
      <c r="M78">
        <v>19.461684662907622</v>
      </c>
      <c r="N78">
        <v>174.85808213130318</v>
      </c>
      <c r="O78">
        <v>9.5406853761236246</v>
      </c>
      <c r="P78">
        <v>8.9847351429225633</v>
      </c>
    </row>
    <row r="79" spans="1:16" x14ac:dyDescent="0.25">
      <c r="A79">
        <v>2010</v>
      </c>
      <c r="B79">
        <v>1.3254656284504149</v>
      </c>
      <c r="C79">
        <v>1.7403936144031558</v>
      </c>
      <c r="D79">
        <v>3.0658592428535707</v>
      </c>
      <c r="E79">
        <v>0.78786397489089388</v>
      </c>
      <c r="F79">
        <v>3.8537232177444647</v>
      </c>
      <c r="G79">
        <v>1.107147019753306</v>
      </c>
      <c r="H79">
        <v>4.9608702374977707</v>
      </c>
      <c r="I79">
        <v>17.287265851510185</v>
      </c>
      <c r="J79">
        <v>26.604870906973066</v>
      </c>
      <c r="K79">
        <v>21.609082314387731</v>
      </c>
      <c r="L79">
        <v>11.972182631300091</v>
      </c>
      <c r="M79">
        <v>18.555513536161776</v>
      </c>
      <c r="N79">
        <v>144.48607259205104</v>
      </c>
      <c r="O79">
        <v>8.3579482049458385</v>
      </c>
      <c r="P79">
        <v>7.7866922039355275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" x14ac:dyDescent="0.25"/>
  <sheetData>
    <row r="1" spans="1:1" x14ac:dyDescent="0.25">
      <c r="A1" s="86" t="s">
        <v>106</v>
      </c>
    </row>
    <row r="2" spans="1:1" x14ac:dyDescent="0.25">
      <c r="A2" s="86" t="s">
        <v>107</v>
      </c>
    </row>
    <row r="3" spans="1:1" x14ac:dyDescent="0.25">
      <c r="A3" s="86" t="s">
        <v>108</v>
      </c>
    </row>
    <row r="4" spans="1:1" x14ac:dyDescent="0.25">
      <c r="A4" s="86" t="s">
        <v>105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104</v>
      </c>
    </row>
    <row r="14" spans="1:1" x14ac:dyDescent="0.25">
      <c r="A14" t="s">
        <v>103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dados_com_formula (2)</vt:lpstr>
      <vt:lpstr>dados_com_formula (3)</vt:lpstr>
      <vt:lpstr>Metodologia</vt:lpstr>
      <vt:lpstr>dados_valores</vt:lpstr>
      <vt:lpstr>Nota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Marcelo Nascimento Utrine</cp:lastModifiedBy>
  <cp:revision/>
  <dcterms:created xsi:type="dcterms:W3CDTF">2021-09-30T17:52:26Z</dcterms:created>
  <dcterms:modified xsi:type="dcterms:W3CDTF">2023-05-15T17:32:07Z</dcterms:modified>
  <cp:category/>
  <cp:contentStatus/>
</cp:coreProperties>
</file>